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45" activeTab="0"/>
  </bookViews>
  <sheets>
    <sheet name="30.09.2022" sheetId="1" r:id="rId1"/>
  </sheets>
  <externalReferences>
    <externalReference r:id="rId4"/>
    <externalReference r:id="rId5"/>
    <externalReference r:id="rId6"/>
    <externalReference r:id="rId7"/>
  </externalReferences>
  <definedNames>
    <definedName name="__LF_ffffffc6_mrahbank_20_KB_LFdr1_iNdEx_1029">"$#REF!.$A$#REF!"</definedName>
    <definedName name="__LF_ffffffc6_mrahbank_20_KB_LFdr1_iNdEx_1541">"$#REF!.$A$#REF!"</definedName>
    <definedName name="__LF_ffffffdd__fffffffe__20_Bankas_fffffffd__20_Az_ffffffe6_rbaycan_20_MKB_LFdr1_iNdEx_1031">"$#REF!.$#REF!$#REF!"</definedName>
    <definedName name="__LF_ffffffdd__fffffffe__20_Bankas_fffffffd__20_Az_ffffffe6_rbaycan_20_MKB_LFdr1_iNdEx_1543">"$#REF!.$A$#REF!"</definedName>
    <definedName name="__LF_ffffffdd_lkbank_20_SKB_LFdr1_iNdEx_1030">"$#REF!.$#REF!$#REF!"</definedName>
    <definedName name="__LF_ffffffdd_lkbank_20_SKB_LFdr1_iNdEx_1542">"$#REF!.$A$#REF!"</definedName>
    <definedName name="__LF_ffffffde__ffffffe6_ki_LFdr1_iNdEx_646">'[2]ST-2SD.ST'!$A$81</definedName>
    <definedName name="__LF_ffffffde_u_fffffffe_a_LFdr1_iNdEx_645">'[2]ST-2SD.ST'!$A$80</definedName>
    <definedName name="__LF2004_2d_12_2d_31_20_00_3a_00_3a_00_LFc1_iNdEx_361">#N/A</definedName>
    <definedName name="__LFA_fffffff0_dam_LFdr1_iNdEx_584">'[2]ST-2SD.ST'!$A$19</definedName>
    <definedName name="__LFAnar_20_KB_LFdr1_iNdEx_1502">"$#REF!.$A$#REF!"</definedName>
    <definedName name="__LFAnar_20_KB_LFdr1_iNdEx_990">"$#REF!.$A$#REF!"</definedName>
    <definedName name="__LFAstara_LFdr1_iNdEx_582">'[2]ST-2SD.ST'!$A$17</definedName>
    <definedName name="__LFAtabank_20_KB_LFdr1_iNdEx_1503">"$#REF!.$A$#REF!"</definedName>
    <definedName name="__LFAtabank_20_KB_LFdr1_iNdEx_991">"$#REF!.$A$#REF!"</definedName>
    <definedName name="__LFAtlantbank_20_SKB_LFdr1_iNdEx_1504">"$#REF!.$A$#REF!"</definedName>
    <definedName name="__LFAtlantbank_20_SKB_LFdr1_iNdEx_992">"$#REF!.$A$#REF!"</definedName>
    <definedName name="__LFAtra_20_SKB_LFdr1_iNdEx_1505">"$#REF!.$A$#REF!"</definedName>
    <definedName name="__LFAtra_20_SKB_LFdr1_iNdEx_993">"$#REF!.$A$#REF!"</definedName>
    <definedName name="__LFAz_ffffffe6_rbaycan_20_Beyn_ffffffe6_lxalq_20_SKB_LFdr1_iNdEx_1508">"$#REF!.$A$#REF!"</definedName>
    <definedName name="__LFAz_ffffffe6_rbaycan_20_Beyn_ffffffe6_lxalq_20_SKB_LFdr1_iNdEx_996">"$#REF!.$A$#REF!"</definedName>
    <definedName name="__LFAz_ffffffe6_rbaycan_20_Mikromaliyy_ffffffe6_l_ffffffe6__fffffffe_dirm_ffffffe6__20_Bank_fffffffd__LFdr1_iNdEx_1509">"$#REF!.$A$#REF!"</definedName>
    <definedName name="__LFAz_ffffffe6_rbaycan_20_Mikromaliyy_ffffffe6_l_ffffffe6__fffffffe_dirm_ffffffe6__20_Bank_fffffffd__LFdr1_iNdEx_997">"$#REF!.$A$#REF!"</definedName>
    <definedName name="__LFAz_ffffffe6_rd_ffffffe6_miryolbank_20_SB_LFdr1_iNdEx_1510">"$#REF!.$A$#REF!"</definedName>
    <definedName name="__LFAz_ffffffe6_rd_ffffffe6_miryolbank_20_SB_LFdr1_iNdEx_998">"$#REF!.$A$#REF!"</definedName>
    <definedName name="__LFAz_ffffffe6_riqazbank_20_S_ffffffdd_B_LFdr1_iNdEx_1511">"$#REF!.$A$#REF!"</definedName>
    <definedName name="__LFAz_ffffffe6_riqazbank_20_S_ffffffdd_B_LFdr1_iNdEx_999">"$#REF!.$A$#REF!"</definedName>
    <definedName name="__LFAz_ffffffe6_rn_ffffffe6_qliyyatbank_20_KB_LFdr1_iNdEx_1000">"$#REF!.$A$#REF!"</definedName>
    <definedName name="__LFAz_ffffffe6_rn_ffffffe6_qliyyatbank_20_KB_LFdr1_iNdEx_1512">"$#REF!.$A$#REF!"</definedName>
    <definedName name="__LFAz_ffffffe6_rt_fffffffc_rk_20_Birg_ffffffe6__20_SKB_LFdr1_iNdEx_1001">"$#REF!.$A$#REF!"</definedName>
    <definedName name="__LFAz_ffffffe6_rt_fffffffc_rk_20_Birg_ffffffe6__20_SKB_LFdr1_iNdEx_1513">"$#REF!.$A$#REF!"</definedName>
    <definedName name="__LFAzal_20_SKB_LFdr1_iNdEx_1506">"$#REF!.$A$#REF!"</definedName>
    <definedName name="__LFAzal_20_SKB_LFdr1_iNdEx_994">"$#REF!.$A$#REF!"</definedName>
    <definedName name="__LFAzinvestbank_20_KB_LFdr1_iNdEx_1507">"$#REF!.$A$#REF!"</definedName>
    <definedName name="__LFAzinvestbank_20_KB_LFdr1_iNdEx_995">"$#REF!.$A$#REF!"</definedName>
    <definedName name="__LFBak_fffffffd__LFdr1_iNdEx_588">'[2]ST-2SD.ST'!$A$23</definedName>
    <definedName name="__LFBalak_ffffffe6_n_LFdr1_iNdEx_589">'[2]ST-2SD.ST'!$A$24</definedName>
    <definedName name="__LFBank_20_of_20_Baku_20_Birg_ffffffe6__20_SKB_LFdr1_iNdEx_1003">"$#REF!.$A$#REF!"</definedName>
    <definedName name="__LFBank_20_of_20_Baku_20_Birg_ffffffe6__20_SKB_LFdr1_iNdEx_1515">"$#REF!.$A$#REF!"</definedName>
    <definedName name="__LFBANK_20_STANDARD_20__20_Birg_ffffffe6__20_SKB_LFdr1_iNdEx_1002">"$#REF!.$A$#REF!"</definedName>
    <definedName name="__LFBANK_20_STANDARD_20__20_Birg_ffffffe6__20_SKB_LFdr1_iNdEx_1514">"$#REF!.$A$#REF!"</definedName>
    <definedName name="__LFBirl_ffffffe6__fffffffe_mi_fffffffe__20_Universal_20_SB_28_BUSB_29__LFdr1_iNdEx_1005">"$#REF!.$A$#REF!"</definedName>
    <definedName name="__LFBirl_ffffffe6__fffffffe_mi_fffffffe__20_Universal_20_SB_28_BUSB_29__LFdr1_iNdEx_1517">"$#REF!.$A$#REF!"</definedName>
    <definedName name="__LFBirlikbank_20_SB_LFdr1_iNdEx_1004">"$#REF!.$A$#REF!"</definedName>
    <definedName name="__LFBirlikbank_20_SB_LFdr1_iNdEx_1516">"$#REF!.$A$#REF!"</definedName>
    <definedName name="__LFBor_ffffffe7_al_fffffffd__20_KB_LFdr1_iNdEx_1006">"$#REF!.$A$#REF!"</definedName>
    <definedName name="__LFBor_ffffffe7_al_fffffffd__20_KB_LFdr1_iNdEx_1518">"$#REF!.$A$#REF!"</definedName>
    <definedName name="__LFC_ffffffe6_bray_fffffffd_l_LFdr1_iNdEx_593">'[2]ST-2SD.ST'!$A$28</definedName>
    <definedName name="__LFC_ffffffe6_lilabad_LFdr1_iNdEx_594">'[2]ST-2SD.ST'!$A$29</definedName>
    <definedName name="__LFCapital_20_Investment_2d_SI_LFdr1_iNdEx_1007">"$#REF!.$A$#REF!"</definedName>
    <definedName name="__LFCapital_20_Investment_2d_SI_LFdr1_iNdEx_1519">"$#REF!.$A$#REF!"</definedName>
    <definedName name="__LFD_ffffffe6_v_ffffffe6__ffffffe7_i_LFdr1_iNdEx_597">'[2]ST-2SD.ST'!$A$32</definedName>
    <definedName name="__LFDeb_fffffffc_t_20_SKB_LFdr1_iNdEx_1008">"$#REF!.$A$#REF!"</definedName>
    <definedName name="__LFDeb_fffffffc_t_20_SKB_LFdr1_iNdEx_1520">"$#REF!.$A$#REF!"</definedName>
    <definedName name="__LFDekabank_20_KB_LFdr1_iNdEx_1009">"$#REF!.$A$#REF!"</definedName>
    <definedName name="__LFDekabank_20_KB_LFdr1_iNdEx_1521">"$#REF!.$A$#REF!"</definedName>
    <definedName name="__LFF_fffffffc_zuli_LFdr1_iNdEx_598">'[2]ST-2SD.ST'!$A$33</definedName>
    <definedName name="__LFG_ffffffe6_nc_ffffffe6_bank_20_SKB_LFdr1_iNdEx_1010">"$#REF!.$A$#REF!"</definedName>
    <definedName name="__LFG_ffffffe6_nc_ffffffe6_bank_20_SKB_LFdr1_iNdEx_1522">"$#REF!.$A$#REF!"</definedName>
    <definedName name="__LFG_fffffffc_naybank_20_A_ffffffe7__fffffffd_q_20_Tipli_20_SB_LFdr1_iNdEx_1011">"$#REF!.$A$#REF!"</definedName>
    <definedName name="__LFG_fffffffc_naybank_20_A_ffffffe7__fffffffd_q_20_Tipli_20_SB_LFdr1_iNdEx_1523">"$#REF!.$A$#REF!"</definedName>
    <definedName name="__LFK_ffffffd6_VS_ffffffc6_R_LFdr1_iNdEx_1013">"$#REF!.$A$#REF!"</definedName>
    <definedName name="__LFK_ffffffd6_VS_ffffffc6_R_LFdr1_iNdEx_1525">"$#REF!.$A$#REF!"</definedName>
    <definedName name="__LFK_ffffffe6_lb_ffffffe6_c_ffffffe6_r_LFdr1_iNdEx_604">'[2]ST-2SD.ST'!$A$39</definedName>
    <definedName name="__LFKo_ffffffe7_bank_20_LQTSB_LFdr1_iNdEx_1012">"$#REF!.$A$#REF!"</definedName>
    <definedName name="__LFKo_ffffffe7_bank_20_LQTSB_LFdr1_iNdEx_1524">"$#REF!.$A$#REF!"</definedName>
    <definedName name="__LFL_ffffffe6_nk_ffffffe6_ran_LFdr1_iNdEx_608">'[2]ST-2SD.ST'!$A$43</definedName>
    <definedName name="__LFLa_ffffffe7__fffffffd_n_LFdr1_iNdEx_606">'[2]ST-2SD.ST'!$A$41</definedName>
    <definedName name="__LFLerik_LFdr1_iNdEx_607">'[2]ST-2SD.ST'!$A$42</definedName>
    <definedName name="__LFMasall_fffffffd__LFdr1_iNdEx_609">'[2]ST-2SD.ST'!$A$44</definedName>
    <definedName name="__LFMilli_20__ffffffdd_ran_20_Bank_fffffffd__LFdr1_iNdEx_1014">"$#REF!.$A$#REF!"</definedName>
    <definedName name="__LFMilli_20__ffffffdd_ran_20_Bank_fffffffd__LFdr1_iNdEx_1526">"$#REF!.$A$#REF!"</definedName>
    <definedName name="__LFMu_fffffff0_an_20_KB_LFdr1_iNdEx_1015">"$#REF!.$A$#REF!"</definedName>
    <definedName name="__LFMu_fffffff0_an_20_KB_LFdr1_iNdEx_1527">"$#REF!.$A$#REF!"</definedName>
    <definedName name="__LFNax_ffffffe7__fffffffd_van_LFdr1_iNdEx_612">'[2]ST-2SD.ST'!$A$47</definedName>
    <definedName name="__LFNBCBANK_LFdr1_iNdEx_1016">"$#REF!.$A$#REF!"</definedName>
    <definedName name="__LFNBCBANK_LFdr1_iNdEx_1528">"$#REF!.$A$#REF!"</definedName>
    <definedName name="__LFNikoyl_LFdr1_iNdEx_1017">"$#REF!.$A$#REF!"</definedName>
    <definedName name="__LFNikoyl_LFdr1_iNdEx_1529">"$#REF!.$A$#REF!"</definedName>
    <definedName name="__LFO_fffffff0_uz_LFdr1_iNdEx_614">'[2]ST-2SD.ST'!$A$49</definedName>
    <definedName name="__LFParabank_20_SKB_LFdr1_iNdEx_1018">"$#REF!.$A$#REF!"</definedName>
    <definedName name="__LFParabank_20_SKB_LFdr1_iNdEx_1530">"$#REF!.$A$#REF!"</definedName>
    <definedName name="__LFPo_ffffffe7_tbank_20_S_ffffffdd_B_LFdr1_iNdEx_1019">"$#REF!.$A$#REF!"</definedName>
    <definedName name="__LFPo_ffffffe7_tbank_20_S_ffffffdd_B_LFdr1_iNdEx_1531">"$#REF!.$A$#REF!"</definedName>
    <definedName name="__LFQ_ffffffe6_b_ffffffe6_l_ffffffe6__LFdr1_iNdEx_621">'[2]ST-2SD.ST'!$A$56</definedName>
    <definedName name="__LFQafqaz_20__ffffffdd_nki_fffffffe_af_20_Bank_fffffffd__20_Birg_ffffffe6__20_KB_LFdr1_iNdEx_1020">"$#REF!.$A$#REF!"</definedName>
    <definedName name="__LFQafqaz_20__ffffffdd_nki_fffffffe_af_20_Bank_fffffffd__20_Birg_ffffffe6__20_KB_LFdr1_iNdEx_1532">"$#REF!.$A$#REF!"</definedName>
    <definedName name="__LFQax_LFdr1_iNdEx_615">'[2]ST-2SD.ST'!$A$50</definedName>
    <definedName name="__LFQuba_LFdr1_iNdEx_618">'[2]ST-2SD.ST'!$A$53</definedName>
    <definedName name="__LFQubadl_fffffffd__LFdr1_iNdEx_619">'[2]ST-2SD.ST'!$A$54</definedName>
    <definedName name="__LFQusar_LFdr1_iNdEx_620">'[2]ST-2SD.ST'!$A$55</definedName>
    <definedName name="__LFRabit_ffffffe6_bank_20_SKB_LFdr1_iNdEx_1021">"$#REF!.$A$#REF!"</definedName>
    <definedName name="__LFRabit_ffffffe6_bank_20_SKB_LFdr1_iNdEx_1533">"$#REF!.$A$#REF!"</definedName>
    <definedName name="__LFRespublika_20_SKB_LFdr1_iNdEx_1022">"$#REF!.$A$#REF!"</definedName>
    <definedName name="__LFRespublika_20_SKB_LFdr1_iNdEx_1534">"$#REF!.$A$#REF!"</definedName>
    <definedName name="__LFRoyal_20_Bank_20_of_20_Baku_20_Birg_ffffffe6__20_KB_LFdr1_iNdEx_1023">"$#REF!.$A$#REF!"</definedName>
    <definedName name="__LFRoyal_20_Bank_20_of_20_Baku_20_Birg_ffffffe6__20_KB_LFdr1_iNdEx_1535">"$#REF!.$A$#REF!"</definedName>
    <definedName name="__LFSiy_ffffffe6_z_ffffffe6_n_LFdr1_iNdEx_626">'[2]ST-2SD.ST'!$A$61</definedName>
    <definedName name="__LFT_ffffffe6_rt_ffffffe6_r_LFdr1_iNdEx_629">'[2]ST-2SD.ST'!$A$64</definedName>
    <definedName name="__LFTexnikabank_20_KB_LFdr1_iNdEx_1024">"$#REF!.$A$#REF!"</definedName>
    <definedName name="__LFTexnikabank_20_KB_LFdr1_iNdEx_1536">"$#REF!.$A$#REF!"</definedName>
    <definedName name="__LFTuran_20_KB_LFdr1_iNdEx_1025">"$#REF!.$A$#REF!"</definedName>
    <definedName name="__LFTuran_20_KB_LFdr1_iNdEx_1537">"$#REF!.$A$#REF!"</definedName>
    <definedName name="__LFUNIBANK_LFdr1_iNdEx_1026">"$#REF!.$A$#REF!"</definedName>
    <definedName name="__LFUNIBANK_LFdr1_iNdEx_1538">"$#REF!.$A$#REF!"</definedName>
    <definedName name="__LFUnited_20_Credit_20_bank_20_Birg_ffffffe6__20_KB_LFdr1_iNdEx_1027">"$#REF!.$A$#REF!"</definedName>
    <definedName name="__LFUnited_20_Credit_20_bank_20_Birg_ffffffe6__20_KB_LFdr1_iNdEx_1539">"$#REF!.$A$#REF!"</definedName>
    <definedName name="__LFXa_ffffffe7_maz_LFdr1_iNdEx_632">'[2]ST-2SD.ST'!$A$67</definedName>
    <definedName name="__LFXocal_fffffffd__LFdr1_iNdEx_633">'[2]ST-2SD.ST'!$A$68</definedName>
    <definedName name="__LFXocav_ffffffe6_nd_LFdr1_iNdEx_634">'[2]ST-2SD.ST'!$A$69</definedName>
    <definedName name="__LFYard_fffffffd_ml_fffffffd__LFdr1_iNdEx_636">'[2]ST-2SD.ST'!$A$71</definedName>
    <definedName name="__LFZ_ffffffe6_ngilan_LFdr1_iNdEx_639">'[2]ST-2SD.ST'!$A$74</definedName>
    <definedName name="__LFZaminbank_20_KB_LFdr1_iNdEx_1028">"$#REF!.$A$#REF!"</definedName>
    <definedName name="__LFZaminbank_20_KB_LFdr1_iNdEx_1540">"$#REF!.$A$#REF!"</definedName>
    <definedName name="__LFZaqatala_LFdr1_iNdEx_638">'[2]ST-2SD.ST'!$A$73</definedName>
    <definedName name="_c1_iNdEx_964">"$#REF!.$B$1"</definedName>
    <definedName name="_c10_iNdEx_1462">"$#REF!.$K$1"</definedName>
    <definedName name="_c10_iNdEx_973">"$#REF!.$K$1"</definedName>
    <definedName name="_c11_iNdEx_1463">"$#REF!.$L$1"</definedName>
    <definedName name="_c11_iNdEx_974">"$#REF!.$L$1"</definedName>
    <definedName name="_c12_iNdEx_1464">"$#REF!.$M$1"</definedName>
    <definedName name="_c12_iNdEx_975">"$#REF!.$M$1"</definedName>
    <definedName name="_c13_iNdEx_1465">"$#REF!.$N$1"</definedName>
    <definedName name="_c14_iNdEx_1466">"$#REF!.$O$1"</definedName>
    <definedName name="_c14_iNdEx_976">"$#REF!.$N$1"</definedName>
    <definedName name="_c15_iNdEx_1467">"$#REF!.$P$1"</definedName>
    <definedName name="_c15_iNdEx_977">"$#REF!.$O$1"</definedName>
    <definedName name="_c16_iNdEx_1468">"$#REF!.$Q$1"</definedName>
    <definedName name="_c17_iNdEx_1469">"$#REF!.$R$1"</definedName>
    <definedName name="_c18_iNdEx_1470">"$#REF!.$S$1"</definedName>
    <definedName name="_c19_iNdEx_1471">"$#REF!.$T$1"</definedName>
    <definedName name="_c2_iNdEx_1453">"$#REF!.$B$1"</definedName>
    <definedName name="_c2_iNdEx_965">"$#REF!.$C$1"</definedName>
    <definedName name="_c20_iNdEx_1472">"$#REF!.$U$1"</definedName>
    <definedName name="_c21_iNdEx_1473">"$#REF!.$V$1"</definedName>
    <definedName name="_c22_iNdEx_1474">"$#REF!.$W$1"</definedName>
    <definedName name="_c23_iNdEx_1475">"$#REF!.$X$1"</definedName>
    <definedName name="_c24_iNdEx_1476">"$#REF!.$Y$1"</definedName>
    <definedName name="_c25_iNdEx_1477">"$#REF!.$Z$1"</definedName>
    <definedName name="_c26_iNdEx_1481">"$#REF!.$AD$1"</definedName>
    <definedName name="_c27_iNdEx_1482">"$#REF!.$AE$1"</definedName>
    <definedName name="_c28_iNdEx_1483">"$#REF!.$AF$1"</definedName>
    <definedName name="_c29_iNdEx_1484">"$#REF!.$AG$1"</definedName>
    <definedName name="_c2a_iNdEx_1454">"$#REF!.$C$1"</definedName>
    <definedName name="_c3_iNdEx_1455">"$#REF!.$D$1"</definedName>
    <definedName name="_c3_iNdEx_966">"$#REF!.$D$1"</definedName>
    <definedName name="_c30_iNdEx_1485">"$#REF!.$AH$1"</definedName>
    <definedName name="_c31_iNdEx_1487">"$#REF!.$AJ$1"</definedName>
    <definedName name="_c32_iNdEx_1488">"$#REF!.$AK$1"</definedName>
    <definedName name="_c33_iNdEx_1489">"$#REF!.$AL$1"</definedName>
    <definedName name="_c34_iNdEx_1490">"$#REF!.$AM$1"</definedName>
    <definedName name="_c4_iNdEx_1456">"$#REF!.$E$1"</definedName>
    <definedName name="_c4_iNdEx_967">"$#REF!.$E$1"</definedName>
    <definedName name="_c5_iNdEx_1457">"$#REF!.$F$1"</definedName>
    <definedName name="_c5_iNdEx_968">"$#REF!.$F$1"</definedName>
    <definedName name="_c6_iNdEx_1458">"$#REF!.$G$1"</definedName>
    <definedName name="_c6_iNdEx_969">"$#REF!.$G$1"</definedName>
    <definedName name="_c7_iNdEx_1459">"$#REF!.$H$1"</definedName>
    <definedName name="_c7_iNdEx_970">"$#REF!.$H$1"</definedName>
    <definedName name="_c8_iNdEx_1460">"$#REF!.$I$1"</definedName>
    <definedName name="_c8_iNdEx_971">"$#REF!.$I$1"</definedName>
    <definedName name="_c9_iNdEx_1461">"$#REF!.$J$1"</definedName>
    <definedName name="_c9_iNdEx_972">"$#REF!.$J$1"</definedName>
    <definedName name="_cc25_iNdEx_1478">"$#REF!.$AA$1"</definedName>
    <definedName name="_cc30_iNdEx_1486">"$#REF!.$AI$1"</definedName>
    <definedName name="_ccc25_iNdEx_1479">"$#REF!.$AB$1"</definedName>
    <definedName name="_cccc25_iNdEx_1480">"$#REF!.$AC$1"</definedName>
    <definedName name="_dynrow1_LFAF_2d_BANK_20_QSB_LFdr1_iNdEx_1501">"$#REF!.$A$#REF!"</definedName>
    <definedName name="_dynrow1_LFAF_2d_BANK_20_QSB_LFdr1_iNdEx_989">"$#REF!.$A$#REF!"</definedName>
    <definedName name="_h1_LF_LF_iNdEx_1491">"$#REF!.$A$2"</definedName>
    <definedName name="_h1_LF_LF_iNdEx_978">"$#REF!.$A$2"</definedName>
    <definedName name="_h10_LF_LF_iNdEx_987">"$#REF!.$A$#REF!"</definedName>
    <definedName name="_h11_LF_LF_iNdEx_988">"$#REF!.$A$#REF!"</definedName>
    <definedName name="_h12_LF_LF_iNdEx_1032">"$#REF!.$A$#REF!"</definedName>
    <definedName name="_h13_LF_LF_iNdEx_1033">"$#REF!.$A$#REF!"</definedName>
    <definedName name="_h14_LF_LF_iNdEx_1034">"$#REF!.$A$#REF!"</definedName>
    <definedName name="_h15_LF_LF_iNdEx_1035">"$#REF!.$A$#REF!"</definedName>
    <definedName name="_h2_LF_LF_iNdEx_1492">"$#REF!.$A$3"</definedName>
    <definedName name="_h2_LF_LF_iNdEx_979">"$#REF!.$A$3"</definedName>
    <definedName name="_h3_LF_LF_iNdEx_1493">"$#REF!.$A$5"</definedName>
    <definedName name="_h3_LF_LF_iNdEx_980">"$#REF!.$A$5"</definedName>
    <definedName name="_h4_LF_LF_iNdEx_1494">"$#REF!.$A$6"</definedName>
    <definedName name="_h4_LF_LF_iNdEx_981">"$#REF!.$A$6"</definedName>
    <definedName name="_h5_LF_LF_iNdEx_1495">"$#REF!.$A$7"</definedName>
    <definedName name="_h5_LF_LF_iNdEx_982">"$#REF!.$A$7"</definedName>
    <definedName name="_h6_LF_LF_iNdEx_1496">"$#REF!.$A$#REF!"</definedName>
    <definedName name="_h6_LF_LF_iNdEx_983">"$#REF!.$A$#REF!"</definedName>
    <definedName name="_h7_LF_LF_iNdEx_1497">"$#REF!.$A$#REF!"</definedName>
    <definedName name="_h7_LF_LF_iNdEx_984">"$#REF!.$A$#REF!"</definedName>
    <definedName name="_h8_LF_LF_iNdEx_1498">"$#REF!.$A$#REF!"</definedName>
    <definedName name="_h8_LF_LF_iNdEx_985">"$#REF!.$A$#REF!"</definedName>
    <definedName name="_h9_LF_LF_iNdEx_1499">"$#REF!.$A$#REF!"</definedName>
    <definedName name="_h9_LF_LF_iNdEx_986">"$#REF!.$A$#REF!"</definedName>
    <definedName name="_M2">'[3]ST-2SD.ST'!$A$81</definedName>
    <definedName name="_r1_iNdEx_382">#N/A</definedName>
    <definedName name="_r2_iNdEx_383">#N/A</definedName>
    <definedName name="_rid_LF_LF_Tb1_iNdEx_963">"$#REF!.$A$1"</definedName>
    <definedName name="_rid_LF_LF_Tc1_iNdEx_1452">"$#REF!.$A$1"</definedName>
    <definedName name="_total_LF_LF_iNdEx_1500">"$#REF!.$A$#REF!"</definedName>
    <definedName name="bank">#REF!</definedName>
    <definedName name="bank_1">#REF!</definedName>
    <definedName name="countA12_1">'[1]A12'!$T$1</definedName>
    <definedName name="countM2_1">#N/A</definedName>
    <definedName name="countM2_2">#N/A</definedName>
    <definedName name="countM2_3">#N/A</definedName>
    <definedName name="countM3_1">#REF!</definedName>
    <definedName name="countM3_2">#REF!</definedName>
    <definedName name="countM3_3">#REF!</definedName>
    <definedName name="countM3_4">#REF!</definedName>
    <definedName name="countM4_1">#REF!</definedName>
    <definedName name="countM4_2">#REF!</definedName>
    <definedName name="countM4_3">#REF!</definedName>
    <definedName name="countM4_4">#REF!</definedName>
    <definedName name="countU3_1">#REF!</definedName>
    <definedName name="countU3_2">#REF!</definedName>
    <definedName name="countU3_3">#REF!</definedName>
    <definedName name="countU3_4">#REF!</definedName>
    <definedName name="Excel_BuiltIn_Print_Area_1">#N/A</definedName>
    <definedName name="fdfdfdf">'[4]ST-2SD.ST'!$A$23</definedName>
    <definedName name="lerik">'[4]ST-2SD.ST'!$A$42</definedName>
    <definedName name="muddet">#REF!</definedName>
    <definedName name="offset">#REF!</definedName>
    <definedName name="row_endM2_1">#N/A</definedName>
    <definedName name="row_endM2_2">#N/A</definedName>
    <definedName name="row_endM2_3">#N/A</definedName>
    <definedName name="row_endM3_1">#REF!</definedName>
    <definedName name="row_endM3_2">#REF!</definedName>
    <definedName name="row_endM3_3">#REF!</definedName>
    <definedName name="row_endM3_4">#REF!</definedName>
    <definedName name="row_endM4_1">#REF!</definedName>
    <definedName name="row_endM4_2">#REF!</definedName>
    <definedName name="row_endM4_3">#REF!</definedName>
    <definedName name="row_endM4_4">#REF!</definedName>
    <definedName name="row_endU3_1">#REF!</definedName>
    <definedName name="row_endU3_2">#REF!</definedName>
    <definedName name="row_endU3_3">#REF!</definedName>
    <definedName name="row_endU3_4">#REF!</definedName>
    <definedName name="row_startM2_1">#N/A</definedName>
    <definedName name="row_startM2_2">#N/A</definedName>
    <definedName name="row_startM2_3">#N/A</definedName>
    <definedName name="row_startM3_1">#REF!</definedName>
    <definedName name="row_startM3_2">#REF!</definedName>
    <definedName name="row_startM3_3">#REF!</definedName>
    <definedName name="row_startM3_4">#REF!</definedName>
    <definedName name="row_startM4_1">#REF!</definedName>
    <definedName name="row_startM4_2">#REF!</definedName>
    <definedName name="row_startM4_3">#REF!</definedName>
    <definedName name="row_startM4_4">#REF!</definedName>
    <definedName name="row_startM8_1">'[1]M8'!$K$1</definedName>
    <definedName name="row_startM8_2">'[1]M8'!$K$2</definedName>
    <definedName name="row_startM8_3">'[1]M8'!$K$3</definedName>
    <definedName name="row_startM9_1">'[1]M9'!$K$1</definedName>
    <definedName name="row_startM9_2">'[1]M9'!$K$2</definedName>
    <definedName name="row_startM9_3">'[1]M9'!$K$3</definedName>
    <definedName name="row_startU3_1">#REF!</definedName>
    <definedName name="row_startU3_2">#REF!</definedName>
    <definedName name="row_startU3_3">#REF!</definedName>
    <definedName name="row_startU3_4">#REF!</definedName>
    <definedName name="rowM1_1">'[1]M1'!$M$2</definedName>
    <definedName name="rowM2_1">#N/A</definedName>
    <definedName name="rowM2_2">#N/A</definedName>
    <definedName name="rowM2_3">#N/A</definedName>
    <definedName name="rowM3_1">#REF!</definedName>
    <definedName name="rowM3_2">#REF!</definedName>
    <definedName name="rowM3_3">#REF!</definedName>
    <definedName name="rowM3_4">#REF!</definedName>
    <definedName name="rowM4_1">#REF!</definedName>
    <definedName name="rowM4_2">#REF!</definedName>
    <definedName name="rowM4_3">#REF!</definedName>
    <definedName name="rowM4_4">#REF!</definedName>
    <definedName name="rowM8_1">'[1]M8'!$J$1</definedName>
    <definedName name="rowM8_2">'[1]M8'!$J$2</definedName>
    <definedName name="rowM8_3">'[1]M8'!$J$3</definedName>
    <definedName name="rowM9_1">'[1]M9'!$J$1</definedName>
    <definedName name="rowM9_2">'[1]M9'!$J$2</definedName>
    <definedName name="rowM9_3">'[1]M9'!$J$3</definedName>
    <definedName name="rowU3_1">#REF!</definedName>
    <definedName name="rowU3_2">#REF!</definedName>
    <definedName name="rowU3_3">#REF!</definedName>
    <definedName name="rowU3_4">#REF!</definedName>
    <definedName name="_xlnm.Print_Area" localSheetId="0">'30.09.2022'!$A$1:$G$235</definedName>
  </definedNames>
  <calcPr fullCalcOnLoad="1"/>
</workbook>
</file>

<file path=xl/comments1.xml><?xml version="1.0" encoding="utf-8"?>
<comments xmlns="http://schemas.openxmlformats.org/spreadsheetml/2006/main">
  <authors>
    <author>RATI</author>
    <author>Rəşad Yusifov</author>
    <author>Parvin Baghir-pur</author>
  </authors>
  <commentList>
    <comment ref="C8" authorId="0">
      <text>
        <r>
          <rPr>
            <b/>
            <sz val="9"/>
            <rFont val="Tahoma"/>
            <family val="2"/>
          </rPr>
          <t>FIMSA:</t>
        </r>
        <r>
          <rPr>
            <sz val="9"/>
            <rFont val="Tahoma"/>
            <family val="2"/>
          </rPr>
          <t xml:space="preserve">
A15!C8 should equal to A3!C8</t>
        </r>
      </text>
    </comment>
    <comment ref="C9" authorId="0">
      <text>
        <r>
          <rPr>
            <b/>
            <sz val="9"/>
            <rFont val="Tahoma"/>
            <family val="2"/>
          </rPr>
          <t>FIMSA:</t>
        </r>
        <r>
          <rPr>
            <sz val="9"/>
            <rFont val="Tahoma"/>
            <family val="2"/>
          </rPr>
          <t xml:space="preserve">
A15!C9 should equal to (A3!C8-A3!D8)</t>
        </r>
      </text>
    </comment>
    <comment ref="C10" authorId="0">
      <text>
        <r>
          <rPr>
            <b/>
            <sz val="9"/>
            <rFont val="Tahoma"/>
            <family val="2"/>
          </rPr>
          <t>FIMSA:</t>
        </r>
        <r>
          <rPr>
            <sz val="9"/>
            <rFont val="Tahoma"/>
            <family val="2"/>
          </rPr>
          <t xml:space="preserve">
A15!C10+A15!C11+A15!C12+A15!C13  should equal to A3!D8</t>
        </r>
      </text>
    </comment>
    <comment ref="C11" authorId="1">
      <text>
        <r>
          <rPr>
            <b/>
            <sz val="9"/>
            <rFont val="Tahoma"/>
            <family val="2"/>
          </rPr>
          <t>FIMSA:
A15!C10+A15!C11+A15!C12+A15!C13  should equal to A3!D8</t>
        </r>
        <r>
          <rPr>
            <sz val="9"/>
            <rFont val="Tahoma"/>
            <family val="2"/>
          </rPr>
          <t xml:space="preserve">
</t>
        </r>
      </text>
    </comment>
    <comment ref="C12" authorId="1">
      <text>
        <r>
          <rPr>
            <b/>
            <sz val="9"/>
            <rFont val="Tahoma"/>
            <family val="2"/>
          </rPr>
          <t>FIMSA:
A15!C10+A15!C11+A15!C12+A15!C13  should equal to A3!D8</t>
        </r>
        <r>
          <rPr>
            <sz val="9"/>
            <rFont val="Tahoma"/>
            <family val="2"/>
          </rPr>
          <t xml:space="preserve">
</t>
        </r>
      </text>
    </comment>
    <comment ref="C13" authorId="0">
      <text>
        <r>
          <rPr>
            <b/>
            <sz val="9"/>
            <rFont val="Tahoma"/>
            <family val="2"/>
          </rPr>
          <t>FIMSA:
A15!C10+A15!C11+A15!C12+A15!C13  should equal to A3!D8</t>
        </r>
      </text>
    </comment>
    <comment ref="C14" authorId="0">
      <text>
        <r>
          <rPr>
            <b/>
            <sz val="9"/>
            <rFont val="Tahoma"/>
            <family val="2"/>
          </rPr>
          <t>FIMSA:</t>
        </r>
        <r>
          <rPr>
            <sz val="9"/>
            <rFont val="Tahoma"/>
            <family val="2"/>
          </rPr>
          <t xml:space="preserve">
A15!C12 should equal to A3!C9</t>
        </r>
      </text>
    </comment>
    <comment ref="C21" authorId="0">
      <text>
        <r>
          <rPr>
            <b/>
            <sz val="9"/>
            <rFont val="Tahoma"/>
            <family val="2"/>
          </rPr>
          <t>FIMSA:</t>
        </r>
        <r>
          <rPr>
            <sz val="9"/>
            <rFont val="Tahoma"/>
            <family val="2"/>
          </rPr>
          <t xml:space="preserve">
A15!C16 Should be greater or Equal to M10!C15</t>
        </r>
      </text>
    </comment>
    <comment ref="B25" authorId="1">
      <text>
        <r>
          <rPr>
            <b/>
            <sz val="9"/>
            <rFont val="Tahoma"/>
            <family val="2"/>
          </rPr>
          <t>Rəşad Yusifov: alt sətrdə</t>
        </r>
        <r>
          <rPr>
            <sz val="9"/>
            <rFont val="Tahoma"/>
            <family val="2"/>
          </rPr>
          <t xml:space="preserve">
A6c-2 - çıxarılıb</t>
        </r>
      </text>
    </comment>
    <comment ref="B28" authorId="1">
      <text>
        <r>
          <rPr>
            <b/>
            <sz val="9"/>
            <rFont val="Tahoma"/>
            <family val="2"/>
          </rPr>
          <t>Rəşad Yusifov:</t>
        </r>
        <r>
          <rPr>
            <sz val="9"/>
            <rFont val="Tahoma"/>
            <family val="2"/>
          </rPr>
          <t xml:space="preserve"> alt sətrdə
A6e-2 - çıxarılıb</t>
        </r>
      </text>
    </comment>
    <comment ref="C47" authorId="2">
      <text>
        <r>
          <rPr>
            <b/>
            <sz val="9"/>
            <rFont val="Tahoma"/>
            <family val="2"/>
          </rPr>
          <t>FIMSA:</t>
        </r>
        <r>
          <rPr>
            <sz val="9"/>
            <rFont val="Tahoma"/>
            <family val="2"/>
          </rPr>
          <t xml:space="preserve">
A13!AO40 should equal to A15!C38</t>
        </r>
      </text>
    </comment>
    <comment ref="C191" authorId="0">
      <text>
        <r>
          <rPr>
            <b/>
            <sz val="9"/>
            <rFont val="Tahoma"/>
            <family val="2"/>
          </rPr>
          <t>FIMSA:</t>
        </r>
        <r>
          <rPr>
            <sz val="9"/>
            <rFont val="Tahoma"/>
            <family val="2"/>
          </rPr>
          <t xml:space="preserve">
A15!C124 should equal to A3!C59 </t>
        </r>
      </text>
    </comment>
    <comment ref="F217" authorId="2">
      <text>
        <r>
          <rPr>
            <b/>
            <sz val="9"/>
            <rFont val="Tahoma"/>
            <family val="2"/>
          </rPr>
          <t>FIMSA:</t>
        </r>
        <r>
          <rPr>
            <sz val="9"/>
            <rFont val="Tahoma"/>
            <family val="2"/>
          </rPr>
          <t xml:space="preserve">
A15!F150 should equal to A3!C57</t>
        </r>
      </text>
    </comment>
  </commentList>
</comments>
</file>

<file path=xl/sharedStrings.xml><?xml version="1.0" encoding="utf-8"?>
<sst xmlns="http://schemas.openxmlformats.org/spreadsheetml/2006/main" count="496" uniqueCount="445">
  <si>
    <t>CƏDVƏL A 15</t>
  </si>
  <si>
    <t>RİSK DƏRƏCƏSİ ÜZRƏ ÖLÇÜLMUŞ  AKTİVLƏRİN  HESABLANMASI</t>
  </si>
  <si>
    <t>(min manatla)</t>
  </si>
  <si>
    <t>A. Aktivlərin maddələri</t>
  </si>
  <si>
    <t xml:space="preserve">Balans məbləği </t>
  </si>
  <si>
    <t>Risk dərəcəsi (%)</t>
  </si>
  <si>
    <t>Yaradılmış məqsədli ehtiyatların məbləği</t>
  </si>
  <si>
    <t>Risk dərəcəsi üzrə ölçülmüş aktivin xalis məbləği</t>
  </si>
  <si>
    <t>1. Kassa, o cümlədən bankın xəzinələrində, onun filiallarında, şöbələrində, mübadilə şöbələrində, bankomatlarda və yolda olan nağd milli və xarici valyuta, bank metalları</t>
  </si>
  <si>
    <t>A1</t>
  </si>
  <si>
    <t>X</t>
  </si>
  <si>
    <t>a) Milli valyuta</t>
  </si>
  <si>
    <t>A1a</t>
  </si>
  <si>
    <t>b) Beynəlxalq nüfuzlu reytinq agentlikləri (Standard &amp; Poor`s, Fitch Ratings, Moody`s, bundan sonra - beynəlxalq reytinq agentlikləri) tərəfindən verilmiş minimum “AA-” ölkə (suveren) borc reytinqinə (və ya buna ekvivalent digər reytinq dərəcəsinə) malik ölkələrin valyutası və ya  bank metalları;</t>
  </si>
  <si>
    <t>A1b</t>
  </si>
  <si>
    <t>c)  0 (sıfır) faizli risk qrupuna aid edilməyən və beynəlxalq reytinq agentlikləri tərəfindən verilmiş minimum “A-” ölkə (suveren) borc reytinqinə (və ya buna ekvivalent digər reytinq dərəcəsinə) malik ölkələrin valyutası</t>
  </si>
  <si>
    <t>A1c</t>
  </si>
  <si>
    <t>d) 20 (iyirmi) faizli risk qruplarına aid edilməyən və beynəlxalq reytinq agentlikləri tərəfindən verilmiş minimum investisiya reytinqinə malik ölkələrin valyutası</t>
  </si>
  <si>
    <t>A1d</t>
  </si>
  <si>
    <t>e) a,b,c və d bəndlərinə aid edilməyənlər</t>
  </si>
  <si>
    <t>A1e</t>
  </si>
  <si>
    <t>2. Mərkəzi Bankda müxbir hesablarında olan vəsaitlər</t>
  </si>
  <si>
    <t>A2</t>
  </si>
  <si>
    <t>3. Mərkəzi Bankdakı depozitlər</t>
  </si>
  <si>
    <t>A3</t>
  </si>
  <si>
    <t>4. Mərkəzi Bank ilə bağlanan repo əqdləri</t>
  </si>
  <si>
    <t>A4</t>
  </si>
  <si>
    <t>5. Banklarda müxbir hesablarda olan vəsaitlər</t>
  </si>
  <si>
    <t>A5</t>
  </si>
  <si>
    <r>
      <rPr>
        <sz val="10"/>
        <rFont val="Times New Roman"/>
        <family val="1"/>
      </rPr>
      <t>a) Beynəlxalq Maliyyə təşkilatları və minimum "AA-" kredit reytinqinə malik depozit və ya digər maliyyə-kredit təşkilatlarına qarşı tələblər  və onlar tərəfindən qeyri-şərtsiz təmin olunan digər aktivlər</t>
    </r>
  </si>
  <si>
    <t>A5a</t>
  </si>
  <si>
    <r>
      <t xml:space="preserve">b) 20 (iyirmi) faizli risk qrupuna aid edilməyən və </t>
    </r>
    <r>
      <rPr>
        <sz val="10"/>
        <rFont val="Times New Roman"/>
        <family val="1"/>
      </rPr>
      <t>beynəlxalq reytinq agentlikləri tərəfindən verilmiş minimum “A-” kredit reytinqinə (və ya buna ekvivalent digər reytinq dərəcəsinə) malik depozit və ya digər maliyyə-kredit təşkilatlarına qarşı tələblər</t>
    </r>
  </si>
  <si>
    <t>A5b</t>
  </si>
  <si>
    <t>c) a) və b) bəndlərinə aid edilməyən tələblər</t>
  </si>
  <si>
    <t>A5c</t>
  </si>
  <si>
    <t>6. Bazar qiymətli kağızları:</t>
  </si>
  <si>
    <t>A6</t>
  </si>
  <si>
    <r>
      <t>a) Mərkəzi Bank  tərəfindən</t>
    </r>
    <r>
      <rPr>
        <i/>
        <sz val="10"/>
        <rFont val="Times New Roman"/>
        <family val="1"/>
      </rPr>
      <t xml:space="preserve"> </t>
    </r>
    <r>
      <rPr>
        <sz val="10"/>
        <rFont val="Times New Roman"/>
        <family val="1"/>
      </rPr>
      <t>(o cümlədən, Azərbaycan Respublikasının İpoteka və Kredit Zəmanət Fondunun təmin edilmiş qiymətli kağızları) buraxılmış qiymətli kağızlar və onlara qarşı irəli sürülən tələblər, həmçinin Azərbaycan Respublikası adından bağlanmış müqavilələr üzrə yaranan birbaşa tələblər və dövlət qiymətli kağızları;</t>
    </r>
  </si>
  <si>
    <t>A6a</t>
  </si>
  <si>
    <r>
      <t xml:space="preserve">b) Beynəlxalq reytinq agentlikləri tərəfindən verilmiş “AAA” kredit reytinqinə malik çoxtərəfli inkişaf banklarına qarşı birbaşa tələblər, yaxud tələblərin bu təşkilatlar tərəfindən qeyd-şərtsiz öhdəliyi ilə və ya həmin təşkilatlar tərəfindən buraxılmış qiymətli kağızlarla təmin olunmuş hissəsi, habelə beynəlxalq nüfuzlu reytinq agentlikləri tərəfindən verilmiş minimum "AA-" ölkə borc reytinqinə malik </t>
    </r>
    <r>
      <rPr>
        <sz val="10"/>
        <rFont val="Times New Roman"/>
        <family val="1"/>
      </rPr>
      <t>ölkələrin valyutası, və bu ölkələrin hökumətlərinin və ya mərkəzi banklarının buraxdıqları qiymətli kağızlar və onlara qarşı birbaşa tələblər;</t>
    </r>
  </si>
  <si>
    <t>A6b</t>
  </si>
  <si>
    <r>
      <t xml:space="preserve">c) 0 (sıfır) faizli risk qrupuna aid edilməyən və beynəlxalq reytinq agentlikləri tərəfindən verilmiş minimum “A-” ölkə (suveren) borc reytinqinə malik ölkələrinin valyutası, habelə bu ölkələrin hökumətlərinin və ya mərkəzi banklarının buraxdıqları qiymətli kağızlar və onlara qarşı olan birbaşa tələblər və </t>
    </r>
    <r>
      <rPr>
        <sz val="10"/>
        <rFont val="Times New Roman"/>
        <family val="1"/>
      </rPr>
      <t>beynəlxalq maliyyə təşkilatları və minimum "AA-" kredit reytinqinə malik depozit və ya digər maliyyə-kredit təşkilatlarına qarşı tələblər</t>
    </r>
  </si>
  <si>
    <t>A6c</t>
  </si>
  <si>
    <r>
      <t xml:space="preserve">c-1)Beynəlxalq reytinq agentlikləri tərəfindən verilmiş minimum "AA-" kredit reytinqinə (və ya buna ekvivalent digər reytinq dərəcəsinə) malik </t>
    </r>
    <r>
      <rPr>
        <sz val="10"/>
        <rFont val="Times New Roman"/>
        <family val="1"/>
      </rPr>
      <t xml:space="preserve"> korporativ qiymətli kağızlar</t>
    </r>
  </si>
  <si>
    <t>A6c-1</t>
  </si>
  <si>
    <t>d) Azərbaycan Respublikasının İpoteka və Kredit Zəmanət Fondu tərəfindən buraxılan təmin edilməmiş qiymətli kağızlar</t>
  </si>
  <si>
    <t>A6d</t>
  </si>
  <si>
    <r>
      <t>e) 20 (iyirmi) faizli risk qruplarına aid edilməyən və beynəlxalq reytinq agentlikləri tərəfindən verilmiş minimum investisiya reytinqinə malik ölkələrinin valyutası, habelə</t>
    </r>
    <r>
      <rPr>
        <sz val="10"/>
        <rFont val="Times New Roman"/>
        <family val="1"/>
      </rPr>
      <t xml:space="preserve"> bu ölkələrin hökumətlərinin və ya mərkəzi banklarının buraxdıqları qiymətli kağızlar və onlara qarşı olan birbaşa tələblər və beynəlxalq reytinq agentlikləri tərəfindən verilmiş minimum “A-” kredit reytinqinə (və ya buna ekvivalent digər reytinq dərəcəsinə) malik depozit və ya digər maliyyə-kredit təşkilatlarına qarşı tələblər</t>
    </r>
  </si>
  <si>
    <t>A6e</t>
  </si>
  <si>
    <r>
      <t xml:space="preserve">e-1) Beynəlxalq reytinq agentlikləri tərəfindən verilmiş minimum "A-" kredit reytinqinə (və ya buna ekvivalent digər reytinq dərəcəsinə) malik  </t>
    </r>
    <r>
      <rPr>
        <sz val="10"/>
        <rFont val="Times New Roman"/>
        <family val="1"/>
      </rPr>
      <t>korporativ qiymətli kağızlar</t>
    </r>
  </si>
  <si>
    <t>A6e-1</t>
  </si>
  <si>
    <t>f) Azərbaycan Respublikası Nazirlər Kabinetinin 30 dekabr 2016-cı il tarixli 534 nömrəli Qərarı ilə təsdiq edilmiş “Gəlirlər və xərclər smetaları hazırlanmalı, təsdiq edilməli və icrası üzrə monitorinq aparılmalı olan iri dövlət şirkətlərinin Siyahısı” da nəzərdə tutulan və beynəlxalq reytinq agentlikləri tərəfindən verilmiş kredit reytinqi Azərbaycan Respublikasının ölkə (suveren) borc reytinqindən maksimum 1 (bir) pillə aşağı olan hüquqi şəxslərin buraxdığı qiymətli kağızlar;</t>
  </si>
  <si>
    <t>A6f</t>
  </si>
  <si>
    <r>
      <t xml:space="preserve">g) </t>
    </r>
    <r>
      <rPr>
        <sz val="10"/>
        <rFont val="Times New Roman"/>
        <family val="1"/>
      </rPr>
      <t>Digər ölkələrin hökumətləri və Mərkəzi bankları tərəfindən buraxılmış qiymətli kağızlar və onlara qarşı irəli sürülən tələblər</t>
    </r>
  </si>
  <si>
    <t>A6g</t>
  </si>
  <si>
    <t>h) digər qiymətli kağızlar</t>
  </si>
  <si>
    <t>A6h</t>
  </si>
  <si>
    <r>
      <t xml:space="preserve">h-1) Beynəlxalq reytinq agentlikləri tərəfindən verilmiş minimum "BB-" kredit reytinqinə (və ya buna ekvivalent digər reytinq dərəcəsinə) malik uzunmüddətli korporativ qiymətli kağızlar </t>
    </r>
    <r>
      <rPr>
        <sz val="10"/>
        <rFont val="Times New Roman"/>
        <family val="1"/>
      </rPr>
      <t>və ya reytinqi olmayan  qiymətli kağızlar</t>
    </r>
  </si>
  <si>
    <t>A6h-1</t>
  </si>
  <si>
    <r>
      <t xml:space="preserve">h-2) Beynəlxalq reytinq agentlikləri tərəfindən verilmiş minimum "BB-" kredit reytinqindən aşağı kredit reytinqinə (və ya buna ekvivalent digər reytinq dərəcəsinə) malik  </t>
    </r>
    <r>
      <rPr>
        <sz val="10"/>
        <rFont val="Times New Roman"/>
        <family val="1"/>
      </rPr>
      <t>korporativ qiymətli kağızlar;</t>
    </r>
  </si>
  <si>
    <t>A6h-2</t>
  </si>
  <si>
    <t>7. Banklara və digər maliyyə institutlarına depozitlər və kreditlər:</t>
  </si>
  <si>
    <t>A7</t>
  </si>
  <si>
    <t>a) depozitlər:</t>
  </si>
  <si>
    <t>A7a</t>
  </si>
  <si>
    <r>
      <t xml:space="preserve">a1) bankın hesablarında girov qoyulmuş Azərbaycan Respublikasının milli valyutası, bank metalları və ya beynəlxalq reytinq agentlikləri tərəfindən verilmiş minimum “AA-” ölkə (suveren) borc reytinqinə (və ya buna ekvivalent digər reytinq dərəcəsinə) malik  </t>
    </r>
    <r>
      <rPr>
        <sz val="10"/>
        <rFont val="Times New Roman"/>
        <family val="1"/>
      </rPr>
      <t xml:space="preserve">ölkələrinin valyutası və ya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t>
    </r>
    <r>
      <rPr>
        <sz val="10"/>
        <rFont val="Times New Roman"/>
        <family val="1"/>
      </rPr>
      <t>və ya aktivin Azərbaycan Respublikasının dövlət qiymətli kağızları, dövlət zəmanəti, habelə Mərkəzi Bank tərəfindən buraxılmış qiymətli kağızlarla qeyd-şərtsiz təmin olunmuş hissəsi</t>
    </r>
    <r>
      <rPr>
        <sz val="10"/>
        <rFont val="Times New Roman"/>
        <family val="1"/>
      </rPr>
      <t>;</t>
    </r>
  </si>
  <si>
    <t>A7a1</t>
  </si>
  <si>
    <r>
      <t xml:space="preserve">a2) Beynəlxalq Maliyyə təşkilatları və minimum "AA-" kredit reytinqinə malik depozit və ya digər maliyyə-kredit təşkilatlarına qarşı tələblər  və onlar tərəfindən qeyri-şərtsiz təmin olunanlar </t>
    </r>
    <r>
      <rPr>
        <sz val="10"/>
        <rFont val="Times New Roman"/>
        <family val="1"/>
      </rPr>
      <t>və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r>
  </si>
  <si>
    <t>A7a2</t>
  </si>
  <si>
    <t>a2-1) beynəlxalq reytinq agentlikləri tərəfindən verilmiş kredit reytinqi Azərbaycan Respublikasının ölkə (suveren) borc reytinqindən maksimum 3 (üç) pillə aşağı olan yerli banklara müddəti  6 (altı) aydan çox olmayan tələblər (restrukturizasiya olunmuş tələblər istisna olmaqla);</t>
  </si>
  <si>
    <t>A7a2-1</t>
  </si>
  <si>
    <r>
      <t>a3) 20 (iyirmi) faizli risk qrupuna aid edilməyən və</t>
    </r>
    <r>
      <rPr>
        <sz val="10"/>
        <rFont val="Times New Roman"/>
        <family val="1"/>
      </rPr>
      <t xml:space="preserve"> beynəlxalq reytinq agentlikləri tərəfindən verilmiş minimum “A-” kredit reytinqinə (və ya buna ekvivalent digər reytinq dərəcəsinə) malik depozit və ya digər maliyyə-kredit təşkilatlarına qarşı tələblər, </t>
    </r>
    <r>
      <rPr>
        <sz val="10"/>
        <rFont val="Times New Roman"/>
        <family val="1"/>
      </rPr>
      <t>35 (otuz beş) faizli risk qrupuna aid edilməyən və müddəti 6 (altı) aydan çox olmayan (restrukturizasiya olunmuş tələblər istisna olmaqla) yerli banklara qarşı tələblər</t>
    </r>
  </si>
  <si>
    <t>A7a3</t>
  </si>
  <si>
    <t>a4) Digər banklarda və maliyyə institutlarında olanlar</t>
  </si>
  <si>
    <t>A7a4</t>
  </si>
  <si>
    <t>b) kreditlər:</t>
  </si>
  <si>
    <t>A7b</t>
  </si>
  <si>
    <r>
      <t xml:space="preserve">b1) bankın hesablarında girov qoyulmuş Azərbaycan Respublikasının milli valyutası, bank metalları və ya beynəlxalq reytinq agentlikləri tərəfindən verilmiş minimum “AA-” ölkə (suveren) borc reytinqinə (və ya buna ekvivalent digər reytinq dərəcəsinə) malik  ölkələrinin valyutası və ya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t>
    </r>
    <r>
      <rPr>
        <sz val="10"/>
        <rFont val="Times New Roman"/>
        <family val="1"/>
      </rPr>
      <t>və ya aktivin Azərbaycan Respublikasının dövlət qiymətli kağızları, dövlət zəmanəti, habelə Mərkəzi Bank tərəfindən buraxılmış qiymətli kağızlarla qeyd-şərtsiz təmin olunmuş hissəsi;</t>
    </r>
  </si>
  <si>
    <t>A7b1</t>
  </si>
  <si>
    <r>
      <t>b2)</t>
    </r>
    <r>
      <rPr>
        <sz val="10"/>
        <rFont val="Times New Roman"/>
        <family val="1"/>
      </rPr>
      <t xml:space="preserve"> Beynəlxalq maliyyə təşkilatları və minimum "AA-" kredit reytinqinə malik depozit və ya digər maliyyə-kredit təşkilatlarına qarşı tələblər  və onlar tərəfindən qeyri-şərtsiz təmin olunanlar və  </t>
    </r>
    <r>
      <rPr>
        <sz val="10"/>
        <rFont val="Times New Roman"/>
        <family val="1"/>
      </rPr>
      <t>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r>
  </si>
  <si>
    <t>A7b2</t>
  </si>
  <si>
    <t>b2-1) beynəlxalq reytinq agentlikləri tərəfindən verilmiş kredit reytinqi Azərbaycan Respublikasının ölkə (suveren) borc reytinqindən maksimum 3 (üç) pillə aşağı olan yerli banklara müddəti  3 (üç) aydan çox olmayan tələblər (restrukturizasiya olunmuş tələblər istisna olmaqla);</t>
  </si>
  <si>
    <t>A7b2-1</t>
  </si>
  <si>
    <r>
      <t xml:space="preserve">b3) 20 (iyirmi) faizli risk qrupuna aid edilməyən və </t>
    </r>
    <r>
      <rPr>
        <sz val="10"/>
        <rFont val="Times New Roman"/>
        <family val="1"/>
      </rPr>
      <t xml:space="preserve"> beynəlxalq reytinq agentlikləri tərəfindən verilmiş minimum “A-” kredit reytinqinə (və ya buna ekvivalent digər reytinq dərəcəsinə) malik depozit və ya digər maliyyə-kredit təşkilatlarına qarşı tələblər, </t>
    </r>
    <r>
      <rPr>
        <sz val="10"/>
        <rFont val="Times New Roman"/>
        <family val="1"/>
      </rPr>
      <t>35 (otuz beş) faizli risk qrupuna aid edilməyən və müddəti 3 (üç) aydan çox olmayan (restrukturizasiya olunmuş tələblər istisna olmaqla) yerli banklara qarşı tələblər</t>
    </r>
  </si>
  <si>
    <t>A7b3</t>
  </si>
  <si>
    <t xml:space="preserve">     b4) Digər banklarda və maliyyə institutlarında olanlar</t>
  </si>
  <si>
    <t>A7b4</t>
  </si>
  <si>
    <t xml:space="preserve">8. Müştərilərə verilən kreditlər  </t>
  </si>
  <si>
    <t>A8</t>
  </si>
  <si>
    <t>a) sənaye sahəsinə verilmiş kreditlər:</t>
  </si>
  <si>
    <t>A8a</t>
  </si>
  <si>
    <r>
      <t xml:space="preserve">a1) bankın hesablarında girov qoyulmuş AR milli valyutası, bank metalları və ya beynəlxalq reytinq agentlikləri tərəfindən verilmiş minimum “AA-” ölkə (suveren) borc reytinqinə (və ya buna ekvivalent digər reytinq dərəcəsinə) </t>
    </r>
    <r>
      <rPr>
        <sz val="10"/>
        <rFont val="Times New Roman"/>
        <family val="1"/>
      </rPr>
      <t xml:space="preserve">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t>
    </r>
    <r>
      <rPr>
        <sz val="10"/>
        <rFont val="Times New Roman"/>
        <family val="1"/>
      </rPr>
      <t>və Azərbaycan Respublikasının İpoteka və Kredit Zəmanət Fondunun zəmanəti ilə verilmiş ipoteka kreditləri və Fondun zəmanəti ilə manatla verilmiş və qeyri-işlək hissəsi ümumi portfelin 5%-dək olan sahibkarlara verilmiş kreditlərinin Azərbaycan Respublikası və ya Mərkəzi Bank tərəfindən təmin olunmuş hissəsi və ya  aktivin Azərbaycan Respublikasının dövlət qiymətli kağızları, dövlət zəmanəti, habelə Mərkəzi Bank tərəfindən buraxılmış qiymətli kağızlarla qeyd-şərtsiz təmin olunmuş hissəsi; ;</t>
    </r>
  </si>
  <si>
    <t>A8a1</t>
  </si>
  <si>
    <r>
      <t xml:space="preserve">a2)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t>
    </r>
    <r>
      <rPr>
        <sz val="10"/>
        <rFont val="Times New Roman"/>
        <family val="1"/>
      </rPr>
      <t xml:space="preserve"> </t>
    </r>
    <r>
      <rPr>
        <sz val="10"/>
        <rFont val="Times New Roman"/>
        <family val="1"/>
      </rPr>
      <t xml:space="preserve">və </t>
    </r>
    <r>
      <rPr>
        <sz val="10"/>
        <rFont val="Times New Roman"/>
        <family val="1"/>
      </rPr>
      <t>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t>
    </r>
  </si>
  <si>
    <t>A8a2</t>
  </si>
  <si>
    <t>a3)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</si>
  <si>
    <t>A8a3</t>
  </si>
  <si>
    <r>
      <t xml:space="preserve">a4) tələblərin 20 (iyirmi) faizli risk qrupuna aid edilməyən və beynəlxalq reytinq agentlikləri tərəfindən verilmiş minimum “A-” ölkə (suveren) borc reytinqinə (və ya buna ekvivalent digər reytinq dərəcəsinə) </t>
    </r>
    <r>
      <rPr>
        <sz val="10"/>
        <rFont val="Times New Roman"/>
        <family val="1"/>
      </rPr>
      <t>malik ölkələrinin yerli hakimiyyət, yaxud bələdiyyə orqanları tərəfindən buraxılan qiymətli kağızlarla təmin olunmuş hissəsi (bu tələblərin ödənilməsi mənbəyi kommersiya layihələri üzrə alınan gəlirlər olur)</t>
    </r>
  </si>
  <si>
    <t>A8a4</t>
  </si>
  <si>
    <t>a4-1)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</si>
  <si>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A8a4-1</t>
  </si>
  <si>
    <t>a5) 20 faizli risk qruplarına aid edilməyən və ixracın (qeyri-neft sektoru üzrə) maliyyələşməsinə yönəlmiş və təyinatı üzrə istifadə olunması sənədlərlə təsdiq edilmiş milli valyutada olan biznes kreditləri</t>
  </si>
  <si>
    <t>A8a5</t>
  </si>
  <si>
    <r>
      <t>a5-1)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</si>
  <si>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A8a5-1</t>
  </si>
  <si>
    <t>a5-2)  Naxçıvan Muxtar Respublikası, Azərbaycan Respublikasının yerli hakimiyyət və ya bələdiyyə orqanları tərəfindən buraxılmış qiymətli kağızlarla təmin edilmiş tələblər</t>
  </si>
  <si>
    <t>A8a5-2</t>
  </si>
  <si>
    <t>a6) digər hallarda</t>
  </si>
  <si>
    <t>A8a6</t>
  </si>
  <si>
    <t xml:space="preserve">          a6_1) Milli valyuta</t>
  </si>
  <si>
    <t>A8a6_1</t>
  </si>
  <si>
    <t xml:space="preserve">   a6_1_1) o cümlədən, Azərbaycan Respublikasının İpoteka və  Kredit Zəmanət Fondunun zəmanəti ilə manatla verilmiş və  qeyri-işlək hissəsi ümumi portfelin 5%-dən yüksək olan  sahibkarlara verilmiş kreditlərinin təmin edilmiş hissəsi;</t>
  </si>
  <si>
    <t>A8a6_1_1</t>
  </si>
  <si>
    <t xml:space="preserve">         a6_2)  hedcləşdirilmiş borcalanlara verilmiş biznes kreditləri</t>
  </si>
  <si>
    <t>A8a6_2</t>
  </si>
  <si>
    <t xml:space="preserve">         a6_3) xarici valyutada gəliri olan borcalanlara verilmiş biznes
                    kreditləri istisna olmaqla, xarici valyutada olan kreditlər</t>
  </si>
  <si>
    <t>A8a6_3</t>
  </si>
  <si>
    <t xml:space="preserve">         a6_4) xarici valyutada gəliri olan və ya valyuta riskini digər formada hədcləşdirilmiş borcalanlara verilmiş biznes                                                                                                                                                                                                                                                                                                                                                                                                                                                                                                                                                                                                                                                                                                                                                                                                                                 kreditləri istisna olmaqla, hedcləşdirilməmiş borcalanlara xarici valyutada verilmiş biznes kreditləri  (qaydalar qüvvəyə mindikdən sonra verilmiş kreditlər)</t>
  </si>
  <si>
    <t>A8a6_4</t>
  </si>
  <si>
    <t>b) kənd təsərrüfatına kreditlər:</t>
  </si>
  <si>
    <t>A8b</t>
  </si>
  <si>
    <r>
      <t xml:space="preserve">b1)  bankın hesablarında girov qoyulmuş AR milli valyutası, bank metalları və ya beynəlxalq reytinq agentlikləri tərəfindən verilmiş minimum “AA-” ölkə (suveren) borc reytinqinə (və ya buna ekvivalent digər reytinq dərəcəsinə) 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və Azərbaycan Respublikasının İpoteka və Kredit Zəmanət Fondunun zəmanəti ilə verilmiş ipoteka kreditləri və Fondun zəmanəti ilə manatla verilmiş və qeyri-işlək hissəsi ümumi portfelin 5%-dək olan sahibkarlara verilmiş kreditlərinin Azərbaycan Respublikası və ya Mərkəzi Bank tərəfindən təmin olunmuş hissəsi </t>
    </r>
    <r>
      <rPr>
        <sz val="10"/>
        <rFont val="Times New Roman"/>
        <family val="1"/>
      </rPr>
      <t>və ya  aktivin Azərbaycan Respublikasının dövlət qiymətli kağızları, dövlət zəmanəti, habelə Mərkəzi Bank tərəfindən buraxılmış qiymətli kağızlarla qeyd-şərtsiz təmin olunmuş hissəsi;</t>
    </r>
  </si>
  <si>
    <t>A8b1</t>
  </si>
  <si>
    <r>
      <t xml:space="preserve">b2)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t>
    </r>
    <r>
      <rPr>
        <sz val="10"/>
        <rFont val="Times New Roman"/>
        <family val="1"/>
      </rPr>
      <t>və 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t>
    </r>
  </si>
  <si>
    <t>A8b2</t>
  </si>
  <si>
    <t>b3)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</si>
  <si>
    <t>A8b3</t>
  </si>
  <si>
    <t>b3-1) Azərbaycan Respublikasının Kənd Təsərrüfatı Nazirliyi yanında Aqrar Kredit və İnkişaf Agentliyinin təminatı ilə verilmiş və mikrokreditlərin qeyri-işlək məbləği qalıq portfelinin 12%-dək olan hissəsini təşkil edən mikrokreditlərin təmin edilmiş hissəsi</t>
  </si>
  <si>
    <t>A8b3-1</t>
  </si>
  <si>
    <r>
      <t xml:space="preserve">b4) tələblərin 20 (iyirmi) faizli risk qrupuna aid edilməyən və beynəlxalq reytinq agentlikləri tərəfindən verilmiş minimum “A-” ölkə (suveren) borc reytinqinə (və ya buna ekvivalent digər reytinq dərəcəsinə) </t>
    </r>
    <r>
      <rPr>
        <sz val="10"/>
        <rFont val="Times New Roman"/>
        <family val="1"/>
      </rPr>
      <t>malik ölkələrinin yerli hakimiyyət, yaxud bələdiyyə orqanları tərəfindən buraxılan qiymətli kağızlarla təmin olunmuş hissəsi (bu tələblərin ödənilməsi mənbəyi kommersiya layihələri üzrə alınan gəlirlər olur)</t>
    </r>
  </si>
  <si>
    <t>A8b4</t>
  </si>
  <si>
    <t>b4-1)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</si>
  <si>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A8b4-1</t>
  </si>
  <si>
    <t>b5) 20 faizli risk qruplarına aid edilməyən və ixracın (qeyri-neft sektoru üzrə) maliyyələşməsinə yönəlmiş və təyinatı üzrə istifadə olunması sənədlərlə təsdiq edilmiş milli valyutada olan biznes kreditləri</t>
  </si>
  <si>
    <t>A8b5</t>
  </si>
  <si>
    <r>
      <t>b5-1)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</si>
  <si>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A8b5-1</t>
  </si>
  <si>
    <t>b5-2)  Naxçıvan Muxtar Respublikası, Azərbaycan Respublikasının yerli hakimiyyət və ya bələdiyyə orqanları tərəfindən buraxılmış qiymətli kağızlarla təmin edilmiş tələblər</t>
  </si>
  <si>
    <t>A8b5-2</t>
  </si>
  <si>
    <t>b6) digər hallarda</t>
  </si>
  <si>
    <t>A8b6</t>
  </si>
  <si>
    <t xml:space="preserve">          b6_1) Milli valyuta</t>
  </si>
  <si>
    <t>A8b6_1</t>
  </si>
  <si>
    <t xml:space="preserve">                     b6_1_1) o cümlədən, Azərbaycan Respublikasının İpoteka və
                     Kredit Zəmanət Fondunun zəmanəti ilə manatla verilmiş və 
                     qeyri-işlək hissəsi ümumi portfelin 5%-dən yüksək olan 
                     sahibkarlara verilmiş kreditlərinin təmin edilmiş hissəsi</t>
  </si>
  <si>
    <t>A8b6_1_1</t>
  </si>
  <si>
    <t xml:space="preserve">                     b6_1_2) o cümlədən, Azərbaycan Kənd Təsərrüfatı Agentliyin təminatı ilə 
                      verilmiş və mikrokreditlərin qeyri-işlək məbləği qalıq portfelinin 12 %-i və
                    daha çox hissəsini təşkil edən mikrokreditlərin təmin edilmiş hissəsi
                </t>
  </si>
  <si>
    <t>A8b6_1_2</t>
  </si>
  <si>
    <t xml:space="preserve">         b6_2) hedcləşdirilmiş borcalanlara verilmiş biznes kreditləri</t>
  </si>
  <si>
    <t>A8b6_2</t>
  </si>
  <si>
    <t xml:space="preserve">         b6_3) xarici valyutada gəliri olan borcalanlara verilmiş biznes
                    kreditləri istisna olmaqla, xarici valyutada olan kreditlər</t>
  </si>
  <si>
    <t>A8b6_3</t>
  </si>
  <si>
    <t xml:space="preserve">         b6_4) xarici valyutada gəliri olan və ya valyuta riskini digər formada hədcləşdirilmiş borcalanlara verilmiş biznes                                                                                                                                                                                                                                                                                                                                                                                                                                                                                                                                                                                                                                                                                                                                                                                                                                 kreditləri istisna olmaqla, hedcləşdirilməmiş borcalanlara xarici valyutada verilmiş biznes kreditləri  (qaydalar qüvvəyə mindikdən sonra verilmiş kreditlər)</t>
  </si>
  <si>
    <t>A8b6_4</t>
  </si>
  <si>
    <t>c) tikinti sahələrinə kreditlər:</t>
  </si>
  <si>
    <t>A8c</t>
  </si>
  <si>
    <r>
      <t xml:space="preserve">c1)  bankın hesablarında girov qoyulmuş AR milli valyutası, bank metalları və ya beynəlxalq reytinq agentlikləri tərəfindən verilmiş minimum “AA-” ölkə (suveren) borc reytinqinə (və ya buna ekvivalent digər reytinq dərəcəsinə) 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və Azərbaycan Respublikasının İpoteka və Kredit Zəmanət Fondunun zəmanəti ilə verilmiş ipoteka kreditləri və Fondun zəmanəti ilə manatla verilmiş və qeyri-işlək hissəsi ümumi portfelin 5%-dək olan sahibkarlara verilmiş kreditlərinin Azərbaycan Respublikası və ya Mərkəzi Bank tərəfindən təmin olunmuş hissəsi </t>
    </r>
    <r>
      <rPr>
        <sz val="10"/>
        <rFont val="Times New Roman"/>
        <family val="1"/>
      </rPr>
      <t xml:space="preserve">və ya  aktivin Azərbaycan Respublikasının dövlət qiymətli kağızları, dövlət zəmanəti, habelə Mərkəzi Bank tərəfindən buraxılmış qiymətli kağızlarla qeyd-şərtsiz təmin olunmuş hissəsi; </t>
    </r>
  </si>
  <si>
    <t>A8c1</t>
  </si>
  <si>
    <r>
      <t xml:space="preserve">c2)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t>
    </r>
    <r>
      <rPr>
        <sz val="10"/>
        <rFont val="Times New Roman"/>
        <family val="1"/>
      </rPr>
      <t>və 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t>
    </r>
  </si>
  <si>
    <t>A8c2</t>
  </si>
  <si>
    <t>c3)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</si>
  <si>
    <t>A8c3</t>
  </si>
  <si>
    <r>
      <t xml:space="preserve">c4)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</si>
  <si>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t>A8c4</t>
  </si>
  <si>
    <t>c4-1)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</si>
  <si>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A8c4-1</t>
  </si>
  <si>
    <t>c5) 20 faizli risk qruplarına aid edilməyən və ixracın (qeyri-neft sektoru üzrə) maliyyələşməsinə yönəlmiş və təyinatı üzrə istifadə olunması sənədlərlə təsdiq edilmiş milli valyutada olan biznes kreditləri</t>
  </si>
  <si>
    <t>A8c5</t>
  </si>
  <si>
    <r>
      <t>c5-1)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</si>
  <si>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A8c5-1</t>
  </si>
  <si>
    <t>c5-2)  Naxçıvan Muxtar Respublikası, Azərbaycan Respublikasının yerli hakimiyyət və ya bələdiyyə orqanları tərəfindən buraxılmış qiymətli kağızlarla təmin edilmiş tələblər</t>
  </si>
  <si>
    <t>A8c5-2</t>
  </si>
  <si>
    <t>c6) digər hallarda</t>
  </si>
  <si>
    <t>A8c6</t>
  </si>
  <si>
    <t xml:space="preserve">          c6_1) Milli valyuta</t>
  </si>
  <si>
    <t>A8c6_1</t>
  </si>
  <si>
    <t xml:space="preserve">                     c6_1_1) o cümlədən, Azərbaycan Respublikasının İpoteka və Kredit Zəmanət Fondunun zəmanəti ilə manatla verilmiş və qeyri-işlək hissəsi ümumi portfelin 5%-dən yüksək olan sahibkarlara verilmiş kreditlərinin təmin edilmiş hissəsi</t>
  </si>
  <si>
    <t>A8c6_1_1</t>
  </si>
  <si>
    <t xml:space="preserve">         c6_2)  hedcləşdirilmiş borcalanlara verilmiş biznes kreditləri</t>
  </si>
  <si>
    <t>A8c6_2</t>
  </si>
  <si>
    <t xml:space="preserve">         c6_3) xarici valyutada gəliri olan borcalanlara verilmiş biznes
                    kreditləri istisna olmaqla, xarici valyutada olan kreditlər</t>
  </si>
  <si>
    <t>A8c6_3</t>
  </si>
  <si>
    <t xml:space="preserve">         c6_4) xarici valyutada gəliri olan və ya valyuta riskini digər formada hədcləşdirilmiş borcalanlara verilmiş biznes                                                                                                                                                                                                                                                                                                                                                                                                                                                                                                                                                                                                                                                                                                                                                                                                                                 kreditləri istisna olmaqla, hedcləşdirilməmiş borcalanlara xarici valyutada verilmiş biznes kreditləri  (qaydalar qüvvəyə mindikdən sonra verilmiş kreditlər)</t>
  </si>
  <si>
    <t>A8c6_4</t>
  </si>
  <si>
    <t>d) nəqliyyat və rabitə sahələrinə kreditlər:</t>
  </si>
  <si>
    <t>A8d</t>
  </si>
  <si>
    <r>
      <t xml:space="preserve">d1)  bankın hesablarında girov qoyulmuş AR milli valyutası, bank metalları və ya beynəlxalq reytinq agentlikləri tərəfindən verilmiş minimum “AA-” ölkə (suveren) borc reytinqinə (və ya buna ekvivalent digər reytinq dərəcəsinə) 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və Azərbaycan Respublikasının İpoteka və Kredit Zəmanət Fondunun zəmanəti ilə verilmiş ipoteka kreditləri və Fondun zəmanəti ilə manatla verilmiş və qeyri-işlək hissəsi ümumi portfelin 5%-dək olan sahibkarlara verilmiş kreditlərinin Azərbaycan Respublikası və ya Mərkəzi Bank tərəfindən təmin olunmuş hissəsi </t>
    </r>
    <r>
      <rPr>
        <sz val="10"/>
        <rFont val="Times New Roman"/>
        <family val="1"/>
      </rPr>
      <t xml:space="preserve">və ya  aktivin Azərbaycan Respublikasının dövlət qiymətli kağızları, dövlət zəmanəti, habelə Mərkəzi Bank tərəfindən buraxılmış qiymətli kağızlarla qeyd-şərtsiz təmin olunmuş hissəsi; </t>
    </r>
  </si>
  <si>
    <t>A8d1</t>
  </si>
  <si>
    <r>
      <t xml:space="preserve">d2)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t>
    </r>
    <r>
      <rPr>
        <sz val="10"/>
        <rFont val="Times New Roman"/>
        <family val="1"/>
      </rPr>
      <t>və 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t>
    </r>
  </si>
  <si>
    <t>A8d2</t>
  </si>
  <si>
    <t>d3)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</si>
  <si>
    <t>A8d3</t>
  </si>
  <si>
    <r>
      <t xml:space="preserve">d4)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</si>
  <si>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t>A8d4</t>
  </si>
  <si>
    <t>d4-1)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</si>
  <si>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A8d4-1</t>
  </si>
  <si>
    <t>d5) 20 faizli risk qruplarına aid edilməyən və ixracın (qeyri-neft sektoru üzrə) maliyyələşməsinə yönəlmiş və təyinatı üzrə istifadə olunması sənədlərlə təsdiq edilmiş milli valyutada olan biznes kreditləri</t>
  </si>
  <si>
    <t>A8d5</t>
  </si>
  <si>
    <r>
      <t>d5-1)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</si>
  <si>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A8d5-1</t>
  </si>
  <si>
    <t>d5-2)  Naxçıvan Muxtar Respublikası, Azərbaycan Respublikasının yerli hakimiyyət və ya bələdiyyə orqanları tərəfindən buraxılmış qiymətli kağızlarla təmin edilmiş tələblər</t>
  </si>
  <si>
    <t>A8d5-2</t>
  </si>
  <si>
    <t>d6) digər hallarda</t>
  </si>
  <si>
    <t>A8d6</t>
  </si>
  <si>
    <t xml:space="preserve">         d6_1) Milli valyuta</t>
  </si>
  <si>
    <t>A8d6_1</t>
  </si>
  <si>
    <t xml:space="preserve">                    d6_1_1) o cümlədən, Azərbaycan Respublikasının İpoteka və Kredit Zəmanət Fondunun zəmanəti ilə manatla verilmiş və 
                     qeyri-işlək hissəsi ümumi portfelin 5%-dən yüksək olan sahibkarlara verilmiş kreditlərinin təmin edilmiş hissəsi</t>
  </si>
  <si>
    <t>A8d6_1_1</t>
  </si>
  <si>
    <t xml:space="preserve">         d6_2) hedcləşdirilmiş borcalanlara verilmiş biznes kreditləri</t>
  </si>
  <si>
    <t>A8d6_2</t>
  </si>
  <si>
    <t xml:space="preserve">         d6_3) xarici valyutada gəliri olan borcalanlara verilmiş biznes
                    kreditləri istisna olmaqla, xarici valyutada olan kreditlər</t>
  </si>
  <si>
    <t>A8d6_3</t>
  </si>
  <si>
    <t xml:space="preserve">         d6_4) xarici valyutada gəliri olan və ya valyuta riskini digər formada hədcləşdirilmiş borcalanlara verilmiş biznes                                                                                                                                                                                                                                                                                                                                                                                                                                                                                                                                                                                                                                                                                                                                                                                                                                 kreditləri istisna olmaqla, hedcləşdirilməmiş borcalanlara xarici valyutada verilmiş biznes kreditləri  (qaydalar qüvvəyə mindikdən sonra verilmiş kreditlər)</t>
  </si>
  <si>
    <t>A8d6_4</t>
  </si>
  <si>
    <t>e) ticarət və xidmət sahələrinə kreditlər:</t>
  </si>
  <si>
    <t>A8e</t>
  </si>
  <si>
    <r>
      <t xml:space="preserve">e1)  bankın hesablarında girov qoyulmuş AR milli valyutası, bank metalları və ya beynəlxalq reytinq agentlikləri tərəfindən verilmiş minimum “AA-” ölkə (suveren) borc reytinqinə (və ya buna ekvivalent digər reytinq dərəcəsinə) 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və Azərbaycan Respublikasının İpoteka və Kredit Zəmanət Fondunun zəmanəti ilə verilmiş ipoteka kreditləri və Fondun zəmanəti ilə manatla verilmiş və qeyri-işlək hissəsi ümumi portfelin 5%-dək olan sahibkarlara verilmiş kreditlərinin Azərbaycan Respublikası və ya Mərkəzi Bank tərəfindən təmin olunmuş hissəsi </t>
    </r>
    <r>
      <rPr>
        <sz val="10"/>
        <rFont val="Times New Roman"/>
        <family val="1"/>
      </rPr>
      <t>və ya  aktivin Azərbaycan Respublikasının dövlət qiymətli kağızları, dövlət zəmanəti, habelə Mərkəzi Bank tərəfindən buraxılmış qiymətli kağızlarla qeyd-şərtsiz təmin olunmuş hissəsi;</t>
    </r>
  </si>
  <si>
    <t>A8e1</t>
  </si>
  <si>
    <r>
      <t xml:space="preserve">e2)0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t>
    </r>
    <r>
      <rPr>
        <sz val="10"/>
        <rFont val="Times New Roman"/>
        <family val="1"/>
      </rPr>
      <t xml:space="preserve"> və 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t>
    </r>
  </si>
  <si>
    <t>A8e2</t>
  </si>
  <si>
    <t>e3)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</si>
  <si>
    <t>A8e3</t>
  </si>
  <si>
    <r>
      <t xml:space="preserve">e4)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</si>
  <si>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t>A8e4</t>
  </si>
  <si>
    <t>e4-1)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</si>
  <si>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A8e4-1</t>
  </si>
  <si>
    <t>e5) 20 faizli risk qruplarına aid edilməyən və ixracın (qeyri-neft sektoru üzrə) maliyyələşməsinə yönəlmiş və təyinatı üzrə istifadə olunması sənədlərlə təsdiq edilmiş milli valyutada olan biznes kreditləri</t>
  </si>
  <si>
    <t>A8e5</t>
  </si>
  <si>
    <r>
      <t>e5-1)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</si>
  <si>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A8e5-1</t>
  </si>
  <si>
    <t>e5-2)  Naxçıvan Muxtar Respublikası, Azərbaycan Respublikasının yerli hakimiyyət və ya bələdiyyə orqanları tərəfindən buraxılmış qiymətli kağızlarla təmin edilmiş tələblər</t>
  </si>
  <si>
    <t>A8e5-2</t>
  </si>
  <si>
    <t>e6) digər hallarda</t>
  </si>
  <si>
    <t>A8e6</t>
  </si>
  <si>
    <t xml:space="preserve">         e6_1) Milli valyuta</t>
  </si>
  <si>
    <t>A8e6_1</t>
  </si>
  <si>
    <t xml:space="preserve">                    e6_1_1) o cümlədən, Azərbaycan Respublikasının İpoteka və
                     Kredit Zəmanət Fondunun zəmanəti ilə manatla verilmiş və 
                     qeyri-işlək hissəsi ümumi portfelin 5%-dən yüksək olan 
                     sahibkarlara verilmiş kreditlərinin təmin edilmiş hissəsi</t>
  </si>
  <si>
    <t>A8e6_1_1</t>
  </si>
  <si>
    <t xml:space="preserve">         e6_2)  hedcləşdirilmiş borcalanlara verilmiş biznes kreditləri</t>
  </si>
  <si>
    <t>A8e6_2</t>
  </si>
  <si>
    <t xml:space="preserve">         e6_3) xarici valyutada gəliri olan borcalanlara verilmiş biznes
                    kreditləri istisna olmaqla, xarici valyutada olan kreditlər</t>
  </si>
  <si>
    <t>A8e6_3</t>
  </si>
  <si>
    <t xml:space="preserve">         e6_4) xarici valyutada gəliri olan və ya valyuta riskini digər formada hədcləşdirilmiş borcalanlara verilmiş biznes                                                                                                                                                                                                                                                                                                                                                                                                                                                                                                                                                                                                                                                                                                                                                                                                                                 kreditləri istisna olmaqla, hedcləşdirilməmiş borcalanlara xarici valyutada verilmiş biznes kreditləri  (qaydalar qüvvəyə mindikdən sonra verilmiş kreditlər)</t>
  </si>
  <si>
    <t>A8e6_4</t>
  </si>
  <si>
    <t xml:space="preserve">f) şəxsi məqsədlər üçün fiziki şəxslərə verilmiş kreditlər </t>
  </si>
  <si>
    <t>A8f</t>
  </si>
  <si>
    <r>
      <t xml:space="preserve">f1)  bankın hesablarında girov qoyulmuş AR milli valyutası, bank metalları və ya beynəlxalq reytinq agentlikləri tərəfindən verilmiş minimum “AA-” ölkə (suveren) borc reytinqinə (və ya buna ekvivalent digər reytinq dərəcəsinə) 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və Azərbaycan Respublikasının İpoteka və Kredit Zəmanət Fondunun zəmanəti ilə verilmiş ipoteka kreditləri </t>
    </r>
    <r>
      <rPr>
        <sz val="10"/>
        <rFont val="Times New Roman"/>
        <family val="1"/>
      </rPr>
      <t>və ya  aktivin Azərbaycan Respublikasının dövlət qiymətli kağızları, dövlət zəmanəti, habelə Mərkəzi Bank tərəfindən buraxılmış qiymətli kağızlarla qeyd-şərtsiz təmin olunmuş hissəsi;</t>
    </r>
  </si>
  <si>
    <t>A8f1</t>
  </si>
  <si>
    <t xml:space="preserve">f1-1)  Azərbaycan Respublikasının Nazirlər Kabinetinin 24 iyul 2021-ci il tarixli 226 nömrəli Qərarı ilə təsdiq edilmiş “Təhsil Tələbə Krediti Fondunun vəsaiti hesabına təhsil tələblə kreditlərinin verilməsi Qaydası”na uyğun verilmiş təhsil tələbə kreditləri (bankın öhdəlik daşıdığı hallar istisna olmaqla) </t>
  </si>
  <si>
    <t>A8f1-1</t>
  </si>
  <si>
    <r>
      <t xml:space="preserve">f2)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t>
    </r>
    <r>
      <rPr>
        <sz val="10"/>
        <rFont val="Times New Roman"/>
        <family val="1"/>
      </rPr>
      <t>və 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 və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r>
  </si>
  <si>
    <t>A8f2</t>
  </si>
  <si>
    <t>f3) Azərbaycan Respublikasının İpoteka və Kredit Zəmanət Fondunun vəsaiti hesabına verilmiş ipoteka kreditləri</t>
  </si>
  <si>
    <t>A8f3</t>
  </si>
  <si>
    <t>f4) Bankın vəsaiti və digər mənbələr hesabına verilmiş ipoteka kreditləri</t>
  </si>
  <si>
    <t>A8f4</t>
  </si>
  <si>
    <t>f5) digər istehlak kreditləri</t>
  </si>
  <si>
    <t>A8f5</t>
  </si>
  <si>
    <t xml:space="preserve">f5_1) milli valyutada </t>
  </si>
  <si>
    <t>A8f5_1</t>
  </si>
  <si>
    <t>f5_1_1) verilmə anında faiz dərəcəsi əvvəlki rübdə verilmiş istehlak kreditləri üzrə sektorun orta faiz dərəcəsi və onun üçdə birinin cəmindən böyük və onun yarısının cəmi həddini keçməyən istehlak kreditləri</t>
  </si>
  <si>
    <t>A8f5_1_1</t>
  </si>
  <si>
    <t>f5_1_2) verilmə anında faiz dərəcəsi əvvəlki rübdə verilmiş istehlak kreditləri üzrə sektorun orta faiz dərəcəsi və onun yarısının cəmindən böyük olan istehlak kreditləri</t>
  </si>
  <si>
    <t>A8f5_1_2</t>
  </si>
  <si>
    <t>f5_1_3)  BGN əmsalı 45 faizdən yuxarı olan, lakin 60 faiz həddini keçməyən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 və verilmə anında faiz dərəcəsi əvvəlki rübdə verilmiş istehlak kreditləri üzrə sektorun orta faiz dərəcəsi və onun yarısının cəmi həddini keçməyən istehlak kreditləri</t>
  </si>
  <si>
    <t>A8f5_1_3</t>
  </si>
  <si>
    <t xml:space="preserve"> f5_1_4)  BGN əmsalı 60 faizdən yuxarı olan, lakin 70 faiz həddini keçməyən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</si>
  <si>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A8f5_1_4</t>
  </si>
  <si>
    <t>f5_1_5) BGN əmsalı 70 faizdən yuxarı olan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</si>
  <si>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A8f5_1_5</t>
  </si>
  <si>
    <t>f5_1_6) Digər hallarda</t>
  </si>
  <si>
    <t>A8f5_1_6</t>
  </si>
  <si>
    <t>f5_1-1) Müddəti 3 il və ya daha çox və 5 il və ya daha az təşkil edən istehlak kreditləri</t>
  </si>
  <si>
    <t>A8f5_1-1</t>
  </si>
  <si>
    <t>f5_1-2) Müddəti 5 ildən çox və 7 il və ya daha az təşkil edən istehlak kreditləri</t>
  </si>
  <si>
    <t>A8f5_1-2</t>
  </si>
  <si>
    <t xml:space="preserve">f5_2) xarici valyutada </t>
  </si>
  <si>
    <t>A8f5_2</t>
  </si>
  <si>
    <t>f5_2_1) verilmə anında faiz dərəcəsi əvvəlki rübdə verilmiş istehlak kreditləri üzrə sektorun orta faiz dərəcəsi və onun üçdə birinin cəmindən böyük və onun yarısının cəmi həddini keçməyən istehlak kreditləri</t>
  </si>
  <si>
    <t>A8f5_2_1</t>
  </si>
  <si>
    <t>f5_2_2) verilmə anında faiz dərəcəsi əvvəlki rübdə verilmiş istehlak kreditləri üzrə sektorun orta faiz dərəcəsi və onun yarısının cəmindən böyük olan istehlak kreditləri</t>
  </si>
  <si>
    <t>A8f5_2_2</t>
  </si>
  <si>
    <t>f5_2_3)  BGN əmsalı 45 faizdən yuxarı olan, lakin 60 faiz həddini keçməyən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 və verilmə anında faiz dərəcəsi əvvəlki rübdə verilmiş istehlak kreditləri üzrə sektorun orta faiz dərəcəsi və onun yarısının cəmi həddini keçməyən istehlak kreditləri</t>
  </si>
  <si>
    <t>A8f5_2_3</t>
  </si>
  <si>
    <t>f5_2_4)  BGN əmsalı 60 faizdən yuxarı olan, lakin 70 faiz həddini keçməyən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</si>
  <si>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A8f5_2_4</t>
  </si>
  <si>
    <t>f5_2_5) BGN əmsalı 70 faizdən yuxarı olan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</si>
  <si>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A8f5_2_5</t>
  </si>
  <si>
    <t>f5_2_6) Digər hallarda</t>
  </si>
  <si>
    <t>A8f5_2_6</t>
  </si>
  <si>
    <t xml:space="preserve">f5_2-1)  Müddəti 3 il və ya daha çox və 5 il və ya daha az təşkil edən kreditlər; </t>
  </si>
  <si>
    <t>A8f5_2-1</t>
  </si>
  <si>
    <t xml:space="preserve">f5_2-2)  Müddəti 5 ildən çox və 7 il və ya daha az təşkil edən kreditlər; </t>
  </si>
  <si>
    <t>A8f5_2-2</t>
  </si>
  <si>
    <t>f5_3) milli valyutada (qaydalar qüvvəyə mindikdən sonra verilmiş kreditlər)</t>
  </si>
  <si>
    <t>A8f5_3</t>
  </si>
  <si>
    <t>f5_3_1) verilmə anında faiz dərəcəsi əvvəlki rübdə verilmiş istehlak kreditləri üzrə sektorun orta faiz dərəcəsi və onun dörddə birinin cəmindən böyük olan istehlak kreditləri;</t>
  </si>
  <si>
    <t>A8f5_3_1</t>
  </si>
  <si>
    <t>f5_3_2)  BGN əmsalı 45 (qırx beş) faizdən yuxarı olan, lakin 60 (altmış) faiz həddini keçməyən istehlak kreditləri;</t>
  </si>
  <si>
    <t>A8f5_3_2</t>
  </si>
  <si>
    <t>f5_3_3)  BGN əmsalı 70 (yetmiş) faizdən yuxarı olan istehlak kreditləri;</t>
  </si>
  <si>
    <t>A8f5_3_3</t>
  </si>
  <si>
    <t>f5_3_4) verilmə anında faiz dərəcəsi əvvəlki rübdə verilmiş istehlak kreditləri üzrə sektorun orta faiz dərəcəsi və onun üçdə birininin cəmindən böyük olan istehlak kreditləri;</t>
  </si>
  <si>
    <t>A8f5_3_4</t>
  </si>
  <si>
    <t>f5_3_5) BGN əmsalı 60 (altmış) faizdən yuxarı olan, lakin 70 (yetmiş) faiz həddini keçməyən istehlak kreditləri;</t>
  </si>
  <si>
    <t>A8f5_3_5</t>
  </si>
  <si>
    <t>f5_3_6) Digər hallarda</t>
  </si>
  <si>
    <t>A8f5_3_6</t>
  </si>
  <si>
    <t>f5_3-1) Müddəti 3 il və ya daha çox və 5 il və ya daha az təşkil edən istehlak kreditləri;</t>
  </si>
  <si>
    <t>A8f5_3-1</t>
  </si>
  <si>
    <t xml:space="preserve">f5_3-2) Müddəti 5 ildən çox təşkil edən kreditlər; </t>
  </si>
  <si>
    <t>A8f5_3-2</t>
  </si>
  <si>
    <t>f5_4) xarici valyutada  (qaydalar qüvvəyə mindikdən sonra verilmiş kreditlər)</t>
  </si>
  <si>
    <t>A8f5_4</t>
  </si>
  <si>
    <t>f5_4_1) verilmə anında faiz dərəcəsi əvvəlki rübdə verilmiş istehlak kreditləri üzrə sektorun orta faiz dərəcəsi və onun dörddə birinin cəmindən böyük olan  istehlak kreditləri;n orta faiz dərəcəsi və onun üçdə birinin cəmindən böyük və onun yarısının cəmi həddini keçməyən istehlak kreditləri</t>
  </si>
  <si>
    <t>A8f5_4_1</t>
  </si>
  <si>
    <t>f5_4_2)  BGN əmsalı 45 (qırx beş) faizdən yuxarı olan, lakin 60 (altmış) faiz həddini keçməyən istehlak kreditləri;</t>
  </si>
  <si>
    <t>A8f5_4_2</t>
  </si>
  <si>
    <t>f5_4_3) BGN əmsalı 70 (yetmiş) faizdən yuxarı olan istehlak kreditləri;</t>
  </si>
  <si>
    <t>A8f5_4_3</t>
  </si>
  <si>
    <t>f5_4_4) verilmə anında faiz dərəcəsi əvvəlki rübdə verilmiş istehlak kreditləri üzrə sektorun orta faiz dərəcəsi və onun üçdə birininin cəmindən böyük olan istehlak kreditləri;</t>
  </si>
  <si>
    <t>A8f5_4_4</t>
  </si>
  <si>
    <t>f5_4_5) BGN əmsalı 60 (altmış) faizdən yuxarı olan, lakin 70 (yetmiş) faiz həddini keçməyən istehlak kreditləri;</t>
  </si>
  <si>
    <t>A8f5_4_5</t>
  </si>
  <si>
    <t>f5_4_6) Digər hallarda</t>
  </si>
  <si>
    <t>A8f5_4_6</t>
  </si>
  <si>
    <t xml:space="preserve">f5_4-1)  Müddəti 3 il və ya daha çox və 5 il və ya daha az təşkil edən kreditlər; </t>
  </si>
  <si>
    <t>A8f5_4-1</t>
  </si>
  <si>
    <t xml:space="preserve">f5_4-2)  Müddəti 5 ildən çox təşkil edən kreditlər; </t>
  </si>
  <si>
    <t>A8f5_4-2</t>
  </si>
  <si>
    <t>g) Digər sahələrə kreditlər</t>
  </si>
  <si>
    <t>A8g</t>
  </si>
  <si>
    <r>
      <t xml:space="preserve">g1)   bankın hesablarında girov qoyulmuş AR milli valyutası, bank metalları və ya beynəlxalq reytinq agentlikləri tərəfindən verilmiş minimum “AA-” ölkə (suveren) borc reytinqinə (və ya buna ekvivalent digər reytinq dərəcəsinə) 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və Azərbaycan Respublikasının İpoteka və Kredit Zəmanət Fondunun zəmanəti ilə verilmiş ipoteka kreditləri və </t>
    </r>
    <r>
      <rPr>
        <sz val="10"/>
        <rFont val="Times New Roman"/>
        <family val="1"/>
      </rPr>
      <t>Fondun zəmanəti ilə manatla verilmiş və qeyri-işlək hissəsi ümumi portfelin 5%-dək olan sahibkarlara verilmiş kreditlərinin Azərbaycan Respublikası və ya Mərkəzi Bank tərəfindən təmin olunmuş hissəsi və ya  aktivin Azərbaycan Respublikasının dövlət qiymətli kağızları, dövlət zəmanəti, habelə Mərkəzi Bank tərəfindən buraxılmış qiymətli kağızlarla qeyd-şərtsiz təmin olunmuş hissəsi;</t>
    </r>
  </si>
  <si>
    <t>A8g1</t>
  </si>
  <si>
    <r>
      <t>g2)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və</t>
    </r>
    <r>
      <rPr>
        <sz val="10"/>
        <rFont val="Times New Roman"/>
        <family val="1"/>
      </rPr>
      <t xml:space="preserve"> 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t>
    </r>
  </si>
  <si>
    <t>A8g2</t>
  </si>
  <si>
    <t>g3)  aktivlərin tam və ya hər hansı bir hissəsi, əgər onlar üçüncü şəxs tərəfindən buraxılmış qiymətli kağızlarla təmin olunmuşsa və bu qiymətli kağızların ödənilməsinə öz növbəsində Azərbaycan Respublikası, Mərkəzi Bank, yaxud beynəlxalq reytinq agentlikləri tərəfindən verilmiş minimum “A-” ölkə (suveren) borc reytinqinə (və ya buna ekvivalent digər reytinq dərəcəsinə) malik ölkələrin hökumətləri və ya mərkəzi bankları tərəfindən qeyd-şərtsiz təminat verilmişsə;</t>
  </si>
  <si>
    <t>A8g3</t>
  </si>
  <si>
    <r>
      <t xml:space="preserve">g4)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</si>
  <si>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t>A8g4</t>
  </si>
  <si>
    <t>g4-1)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</si>
  <si>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A8g4-1</t>
  </si>
  <si>
    <t>g5) 20 faizli risk qruplarına aid edilməyən və ixracın (qeyri-neft sektoru üzrə) maliyyələşməsinə yönəlmiş və təyinatı üzrə istifadə olunması sənədlərlə təsdiq edilmiş milli valyutada olan biznes kreditləri</t>
  </si>
  <si>
    <t>A8g5</t>
  </si>
  <si>
    <r>
      <t xml:space="preserve">g5-1) 20 faizli risk qruplarına aid edilməyən və ixracın (qeyri-neft sektoru üzrə) maliyyələşməsinə yönəlmiş və təyinatı üzrə istifadə olunması sənədlərlə təsdiq edilmiş </t>
    </r>
    <r>
      <rPr>
        <sz val="10"/>
        <rFont val="Times New Roman"/>
        <family val="1"/>
      </rPr>
      <t>xarici valyutada olan biznes kreditləri</t>
    </r>
  </si>
  <si>
    <t>A8g5-1</t>
  </si>
  <si>
    <t>g5-2)  Naxçıvan Muxtar Respublikası, Azərbaycan Respublikasının yerli hakimiyyət və ya bələdiyyə orqanları tərəfindən buraxılmış qiymətli kağızlarla təmin edilmiş tələblər</t>
  </si>
  <si>
    <t>A8g5-2</t>
  </si>
  <si>
    <t>g6) digər hallarda</t>
  </si>
  <si>
    <t>A8g6</t>
  </si>
  <si>
    <t xml:space="preserve">         g6_1) Milli valyuta</t>
  </si>
  <si>
    <t>A8g6_1</t>
  </si>
  <si>
    <t xml:space="preserve">                    g6_1_1) o cümlədən, Azərbaycan Respublikasının İpoteka və
                     Kredit Zəmanət Fondunun zəmanəti ilə manatla verilmiş və 
                     qeyri-işlək hissəsi ümumi portfelin 5%-dən yüksək olan 
                     sahibkarlara verilmiş kreditlərinin təmin edilmiş hissəsi</t>
  </si>
  <si>
    <t>A8g6_1_1</t>
  </si>
  <si>
    <t xml:space="preserve">         g6_2) xarici valyutada gəliri olan borcalanlara verilmiş 
                     biznes kreditləri</t>
  </si>
  <si>
    <t>A8g6_2</t>
  </si>
  <si>
    <t xml:space="preserve">                g6_3) xarici valyutada gəliri olan borcalanlara verilmiş biznes
                           kreditləri istisna olmaqla, xarici valyutada olan kreditlər</t>
  </si>
  <si>
    <t>A8g6_3</t>
  </si>
  <si>
    <t xml:space="preserve">         g6_4) xarici valyutada gəliri olan və ya valyuta riskini digər formada hədcləşdirilmiş borcalanlara verilmiş biznes                                                                                                                                                                                                                                                                                                                                                                                                                                                                                                                                                                                                                                                                                                                                                                                                                                 kreditləri istisna olmaqla, hedcləşdirilməmiş borcalanlara xarici valyutada verilmiş biznes kreditləri  (qaydalar qüvvəyə mindikdən sonra verilmiş kreditlər)</t>
  </si>
  <si>
    <t>A8g6_4</t>
  </si>
  <si>
    <t>9. Bank işində istifadə olunan və olunmayan əsas vəsaitlər (çıx amortizasiya)</t>
  </si>
  <si>
    <t>A9</t>
  </si>
  <si>
    <t>10. İcmallaşmamış törəmə banklara, digər təsərrüfat cəmiyyətlərinə kapital qoyuluşları</t>
  </si>
  <si>
    <t>A10</t>
  </si>
  <si>
    <t>11. Bütün digər aktivlər</t>
  </si>
  <si>
    <t>A11</t>
  </si>
  <si>
    <r>
      <t xml:space="preserve">a)  bankın hesablarında girov qoyulmuş AR milli valyutası, bank metalları və ya beynəlxalq reytinq agentlikləri tərəfindən verilmiş minimum “AA-” ölkə (suveren) borc reytinqinə (və ya buna ekvivalent digər reytinq dərəcəsinə) 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t>
    </r>
    <r>
      <rPr>
        <sz val="10"/>
        <rFont val="Times New Roman"/>
        <family val="1"/>
      </rPr>
      <t>və ya  aktivin Azərbaycan Respublikasının dövlət qiymətli kağızları, dövlət zəmanəti, habelə Mərkəzi Bank tərəfindən buraxılmış qiymətli kağızlarla qeyd-şərtsiz təmin olunmuş hissəsi;</t>
    </r>
  </si>
  <si>
    <t>A11a</t>
  </si>
  <si>
    <r>
      <t xml:space="preserve">b)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t>
    </r>
    <r>
      <rPr>
        <sz val="10"/>
        <rFont val="Times New Roman"/>
        <family val="1"/>
      </rPr>
      <t xml:space="preserve"> və tələblərin beynəlxalq reytinq agentlikləri tərəfindən verilmiş minimum “AA-” ölkə (suveren) borc reytinqinə (və ya buna ekvivalent digər reytinq dərəcəsinə) malik ölkələrin yerli hakimiyyət, yaxud bələdiyyə orqanları tərəfindən buraxılan qiymətli kağızlarla təmin olunmuş hissəsi (bu tələblərin ödənilməsi mənbəyi kommersiya layihələrindən əldə edilən gəlirlər deyil, ümumi büdcə daxilolmaları hesabına formalaşmalıdır);</t>
    </r>
  </si>
  <si>
    <t>A11b</t>
  </si>
  <si>
    <r>
      <t xml:space="preserve">c) tələblərin 20 (iyirmi) faizli risk qrupuna aid edilməyən və beynəlxalq reytinq agentlikləri tərəfindən verilmiş minimum “A-” ölkə (suveren) borc reytinqinə (və ya buna ekvivalent digər reytinq dərəcəsinə) </t>
    </r>
    <r>
      <rPr>
        <sz val="10"/>
        <rFont val="Times New Roman"/>
        <family val="1"/>
      </rPr>
      <t>malik ölkələrinin yerli hakimiyyət, yaxud bələdiyyə orqanları tərəfindən buraxılan qiymətli kağızlarla təmin olunmuş hissəsi (bu tələblərin ödənilməsi mənbəyi kommersiya layihələri üzrə alınan gəlirlər olur)</t>
    </r>
  </si>
  <si>
    <t>A11c</t>
  </si>
  <si>
    <t>d) digər hallarda</t>
  </si>
  <si>
    <t>A11d</t>
  </si>
  <si>
    <t>12. Qeyri-maddi aktivlər</t>
  </si>
  <si>
    <t>A12</t>
  </si>
  <si>
    <t>13. Yekunu balans aktivləri</t>
  </si>
  <si>
    <t>A13</t>
  </si>
  <si>
    <t xml:space="preserve">14. Risk dərəcəsi üzrə ölçülmuş balans aktivlərinin ümumi məbləği </t>
  </si>
  <si>
    <t>A14</t>
  </si>
  <si>
    <t>CƏDVƏL A 15 (davamı)</t>
  </si>
  <si>
    <r>
      <t xml:space="preserve">B. </t>
    </r>
    <r>
      <rPr>
        <b/>
        <sz val="10"/>
        <rFont val="Times New Roman"/>
        <family val="1"/>
      </rPr>
      <t xml:space="preserve">Balansdankənar </t>
    </r>
    <r>
      <rPr>
        <b/>
        <sz val="10"/>
        <rFont val="Times New Roman"/>
        <family val="1"/>
      </rPr>
      <t>öhdəliklərin (aktivlər) maddələri</t>
    </r>
  </si>
  <si>
    <t>Balansdankənar maddələrin məbləği</t>
  </si>
  <si>
    <t>Kreditə konvertasiya əmsalı (%)</t>
  </si>
  <si>
    <t>1. Ümumi təminatlar (Qarantiyalar)</t>
  </si>
  <si>
    <t>B1</t>
  </si>
  <si>
    <t>x</t>
  </si>
  <si>
    <t>a)  banka birtərəfli qaydada öhdəliyi tam yerinə yetirməmək hüququ verən    
     öhdəliklər</t>
  </si>
  <si>
    <t>B1a</t>
  </si>
  <si>
    <t>b)  müddəti 1 ilədək olan öhdəliklər</t>
  </si>
  <si>
    <t>B1b</t>
  </si>
  <si>
    <t>c)  müddəti 1 ildən çox olan öhdəliklər</t>
  </si>
  <si>
    <t>B1c</t>
  </si>
  <si>
    <t>d) bank aksepti və qiymətli kağızların alınması və satılması üzrə öhdəliklər</t>
  </si>
  <si>
    <t>B1d</t>
  </si>
  <si>
    <t>2. Kreditlərin verilməsi, aktivlərin alınması üzrə öhdəliklər, həmçinin istifadə olunmamış kredit xətləri</t>
  </si>
  <si>
    <t>B2</t>
  </si>
  <si>
    <t xml:space="preserve">       a)  banka birtərəfli qaydada öhdəliyi tam yerinə yetirməmək hüququ verən
             öhdəliklər</t>
  </si>
  <si>
    <t>B2a</t>
  </si>
  <si>
    <t>B2b</t>
  </si>
  <si>
    <t>B2c</t>
  </si>
  <si>
    <t>d)  bank aksepti və qiymətli kağızların alınması və satılması üzrə öhdəliklər</t>
  </si>
  <si>
    <t>B2d</t>
  </si>
  <si>
    <t>3. Akkreditivlər:</t>
  </si>
  <si>
    <t>B3</t>
  </si>
  <si>
    <t>a)  banka birtərəfli qaydada öhdəliyi tam yerinə yetirməmək hüququ verən
     öhdəliklər</t>
  </si>
  <si>
    <t>B3a</t>
  </si>
  <si>
    <t>B3b</t>
  </si>
  <si>
    <t>B3c</t>
  </si>
  <si>
    <t>B3d</t>
  </si>
  <si>
    <t>4. Valyuta kontraktları (müqavilələrlə valyuta alqısı üçün təyin edilmiş vaxt)</t>
  </si>
  <si>
    <t>B4</t>
  </si>
  <si>
    <t>a) bir il və ondan az müddətdə</t>
  </si>
  <si>
    <t>B4a</t>
  </si>
  <si>
    <t xml:space="preserve">b) bir ildən iki ilə qədar olan müddətdə  </t>
  </si>
  <si>
    <t>B4b</t>
  </si>
  <si>
    <t>c) üçüncü ildən başlayaraq sonraki  hər əlavə  il üçün 3%-lə</t>
  </si>
  <si>
    <t>B4c</t>
  </si>
  <si>
    <t>5. Balansdankənar öhdəliklərin (aktivlərin) məbləği</t>
  </si>
  <si>
    <t>B5</t>
  </si>
  <si>
    <t>6. Risk dərəcəsi üzrə ölçülmüş balansdankənar öhdəliklərin (aktivlərin) məbləği</t>
  </si>
  <si>
    <t>B6</t>
  </si>
  <si>
    <t>C. Risk dərəcəsi üzrə ölçülmuş aktivlərin məbləği</t>
  </si>
  <si>
    <t>C</t>
  </si>
  <si>
    <t>D. Risk dərəcəsi üzrə ölçülmuş yekun aktivlər</t>
  </si>
  <si>
    <t>D</t>
  </si>
  <si>
    <t xml:space="preserve">Leverec əmsalının hesablanmasında nəzərə alınan balansdankənar öhdəliklər </t>
  </si>
  <si>
    <r>
      <rPr>
        <b/>
        <sz val="10"/>
        <rFont val="Times New Roman"/>
        <family val="1"/>
      </rPr>
      <t xml:space="preserve">E. </t>
    </r>
    <r>
      <rPr>
        <sz val="10"/>
        <rFont val="Times New Roman"/>
        <family val="1"/>
      </rPr>
      <t>Müqavilə əsasında banka birtərəfli qaydada öhdəliyi tam yerinə yetirməmək hüququ verən öhdəliklər</t>
    </r>
  </si>
  <si>
    <t>E</t>
  </si>
  <si>
    <r>
      <rPr>
        <b/>
        <sz val="10"/>
        <rFont val="Times New Roman"/>
        <family val="1"/>
      </rPr>
      <t>F</t>
    </r>
    <r>
      <rPr>
        <sz val="10"/>
        <rFont val="Times New Roman"/>
        <family val="1"/>
      </rPr>
      <t>. Müddəti 1 ilədək olan balansdankənar öhdəliklər</t>
    </r>
  </si>
  <si>
    <t>F</t>
  </si>
  <si>
    <r>
      <t xml:space="preserve">G. </t>
    </r>
    <r>
      <rPr>
        <sz val="10"/>
        <rFont val="Times New Roman"/>
        <family val="1"/>
      </rPr>
      <t>Müddəti 1 ildən çox olan balansdankənar öhdəliklər</t>
    </r>
  </si>
  <si>
    <t>G</t>
  </si>
  <si>
    <r>
      <t xml:space="preserve">H. </t>
    </r>
    <r>
      <rPr>
        <sz val="10"/>
        <rFont val="Times New Roman"/>
        <family val="1"/>
      </rPr>
      <t>Bankın hesablarında girov qoyulmuş AR milli valyutası, xarici valyuta və bank metalları ilə təmin olunmuş hissəsi</t>
    </r>
  </si>
  <si>
    <t>H</t>
  </si>
  <si>
    <r>
      <t>I.</t>
    </r>
    <r>
      <rPr>
        <sz val="10"/>
        <rFont val="Times New Roman"/>
        <family val="1"/>
      </rPr>
      <t xml:space="preserve"> Bank aksepti və qiymətli kağızların alınması və satılması üzrə öhdəliklər</t>
    </r>
  </si>
  <si>
    <t>I</t>
  </si>
  <si>
    <t xml:space="preserve">CƏDVƏL A 15 (davamı) Bazar və Əməliyyat riskləri üzrə </t>
  </si>
  <si>
    <t>K. Bazar riskləri üzrə ölçülmüş aktivlər (banklarda açıq valyuta mövqeyinin limitlərinin müəyyən edilməsi Qaydaları” əsasında müəyyən edilmiş məcmu açıq valyuta mövqeyinin mütləq ifadəsi)</t>
  </si>
  <si>
    <t>K</t>
  </si>
  <si>
    <t>L. Sistem əhəmiyyətli bankların əməliyyat riskləri üzrə ölçülmüş aktivləri (baza indikator yanaşması ilə hesablanmış)</t>
  </si>
  <si>
    <t>L</t>
  </si>
  <si>
    <t>M. Sistem əhəmiyyətli banklar istisna olmaqla, digər bankların əməliyyat riskləri üzrə ölçülmüş aktivləri (baza indikator yanaşması ilə hesablanmış)</t>
  </si>
  <si>
    <t>M</t>
  </si>
  <si>
    <t>N. Risk dərəcəsi üzrə ölçülmuş yekun aktivlər ( bazar və əməliyyat riskləri də daxil olmaqla)</t>
  </si>
  <si>
    <t>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</si>
</sst>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0.00_);\(0.00\)"/>
    <numFmt numFmtId="166" formatCode="0_);\(0\)"/>
  </numFmts>
  <fonts count="43">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Times New Roman"/>
      <family val="1"/>
    </font>
    <font>
      <b/>
      <sz val="12"/>
      <name val="Times New Roman"/>
      <family val="1"/>
    </font>
    <font>
      <i/>
      <sz val="10"/>
      <name val="Times New Roman"/>
      <family val="1"/>
    </font>
    <font>
      <b/>
      <sz val="10"/>
      <name val="Times New Roman"/>
      <family val="1"/>
    </font>
    <font>
      <b/>
      <i/>
      <sz val="10"/>
      <name val="Times New Roman"/>
      <family val="1"/>
    </font>
    <font>
      <b/>
      <sz val="9"/>
      <name val="Tahoma"/>
      <family val="2"/>
    </font>
    <font>
      <sz val="9"/>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style="thin"/>
      <bottom style="thin"/>
    </border>
    <border>
      <left/>
      <right style="thin"/>
      <top style="thin"/>
      <bottom style="thin"/>
    </border>
    <border>
      <left/>
      <right style="thin"/>
      <top/>
      <bottom style="thin"/>
    </border>
    <border>
      <left style="thin"/>
      <right style="thin"/>
      <top/>
      <bottom style="thin"/>
    </border>
    <border>
      <left style="thin"/>
      <right style="thin"/>
      <top style="thin"/>
      <bottom style="thin"/>
    </border>
    <border>
      <left style="thin"/>
      <right style="thin"/>
      <top style="thin"/>
      <bottom/>
    </border>
    <border>
      <left/>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8" fillId="0" borderId="0">
      <alignment/>
      <protection/>
    </xf>
    <xf numFmtId="0" fontId="18"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18"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64" fontId="18"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57">
    <xf numFmtId="0" fontId="0" fillId="0" borderId="0" xfId="0" applyFont="1" applyAlignment="1">
      <alignment/>
    </xf>
    <xf numFmtId="0" fontId="19" fillId="33" borderId="0" xfId="33" applyFont="1" applyFill="1" applyProtection="1">
      <alignment/>
      <protection/>
    </xf>
    <xf numFmtId="0" fontId="19" fillId="33" borderId="0" xfId="33" applyFont="1" applyFill="1" applyAlignment="1" applyProtection="1">
      <alignment horizontal="center" vertical="center"/>
      <protection/>
    </xf>
    <xf numFmtId="0" fontId="19" fillId="0" borderId="0" xfId="33" applyFont="1" applyProtection="1">
      <alignment/>
      <protection/>
    </xf>
    <xf numFmtId="0" fontId="19" fillId="0" borderId="0" xfId="34" applyFont="1" applyFill="1" applyProtection="1">
      <alignment/>
      <protection/>
    </xf>
    <xf numFmtId="0" fontId="19" fillId="0" borderId="0" xfId="34" applyFont="1" applyFill="1" applyProtection="1">
      <alignment/>
      <protection/>
    </xf>
    <xf numFmtId="0" fontId="20" fillId="33" borderId="0" xfId="34" applyFont="1" applyFill="1" applyAlignment="1" applyProtection="1">
      <alignment horizontal="center"/>
      <protection/>
    </xf>
    <xf numFmtId="0" fontId="20" fillId="33" borderId="0" xfId="34" applyFont="1" applyFill="1" applyAlignment="1" applyProtection="1">
      <alignment horizontal="center" vertical="center"/>
      <protection/>
    </xf>
    <xf numFmtId="0" fontId="21" fillId="0" borderId="10" xfId="34" applyFont="1" applyFill="1" applyBorder="1" applyAlignment="1" applyProtection="1">
      <alignment/>
      <protection/>
    </xf>
    <xf numFmtId="0" fontId="19" fillId="0" borderId="10" xfId="34" applyFont="1" applyFill="1" applyBorder="1" applyAlignment="1" applyProtection="1">
      <alignment/>
      <protection/>
    </xf>
    <xf numFmtId="0" fontId="21" fillId="0" borderId="0" xfId="34" applyFont="1" applyFill="1" applyAlignment="1" applyProtection="1">
      <alignment horizontal="right"/>
      <protection/>
    </xf>
    <xf numFmtId="0" fontId="22" fillId="34" borderId="11" xfId="34" applyFont="1" applyFill="1" applyBorder="1" applyAlignment="1" applyProtection="1">
      <alignment horizontal="center" vertical="center" wrapText="1"/>
      <protection/>
    </xf>
    <xf numFmtId="0" fontId="18" fillId="34" borderId="12" xfId="34" applyFont="1" applyFill="1" applyBorder="1" applyAlignment="1" applyProtection="1">
      <alignment horizontal="center" vertical="center" wrapText="1"/>
      <protection/>
    </xf>
    <xf numFmtId="0" fontId="22" fillId="34" borderId="12" xfId="34" applyFont="1" applyFill="1" applyBorder="1" applyAlignment="1" applyProtection="1">
      <alignment horizontal="center" vertical="center" wrapText="1"/>
      <protection/>
    </xf>
    <xf numFmtId="0" fontId="22" fillId="34" borderId="11" xfId="34" applyFont="1" applyFill="1" applyBorder="1" applyAlignment="1" applyProtection="1">
      <alignment horizontal="center" vertical="top" wrapText="1"/>
      <protection/>
    </xf>
    <xf numFmtId="0" fontId="18" fillId="34" borderId="12" xfId="34" applyFont="1" applyFill="1" applyBorder="1" applyAlignment="1" applyProtection="1">
      <alignment horizontal="center" vertical="top" wrapText="1"/>
      <protection/>
    </xf>
    <xf numFmtId="0" fontId="22" fillId="34" borderId="13" xfId="34" applyFont="1" applyFill="1" applyBorder="1" applyAlignment="1" applyProtection="1">
      <alignment horizontal="center" vertical="top" wrapText="1"/>
      <protection/>
    </xf>
    <xf numFmtId="0" fontId="22" fillId="31" borderId="14" xfId="34" applyFont="1" applyFill="1" applyBorder="1" applyAlignment="1" applyProtection="1">
      <alignment horizontal="left" vertical="top" wrapText="1"/>
      <protection/>
    </xf>
    <xf numFmtId="0" fontId="22" fillId="34" borderId="13" xfId="34" applyFont="1" applyFill="1" applyBorder="1" applyAlignment="1" applyProtection="1">
      <alignment horizontal="center" vertical="center" wrapText="1"/>
      <protection/>
    </xf>
    <xf numFmtId="2" fontId="22" fillId="34" borderId="13" xfId="33" applyNumberFormat="1" applyFont="1" applyFill="1" applyBorder="1" applyAlignment="1" applyProtection="1">
      <alignment vertical="center" wrapText="1"/>
      <protection/>
    </xf>
    <xf numFmtId="1" fontId="22" fillId="34" borderId="13" xfId="34" applyNumberFormat="1" applyFont="1" applyFill="1" applyBorder="1" applyAlignment="1" applyProtection="1">
      <alignment horizontal="center" vertical="center" wrapText="1"/>
      <protection/>
    </xf>
    <xf numFmtId="0" fontId="19" fillId="31" borderId="14" xfId="34" applyFont="1" applyFill="1" applyBorder="1" applyAlignment="1" applyProtection="1">
      <alignment horizontal="left" vertical="top" wrapText="1" indent="2"/>
      <protection/>
    </xf>
    <xf numFmtId="0" fontId="19" fillId="34" borderId="13" xfId="34" applyFont="1" applyFill="1" applyBorder="1" applyAlignment="1" applyProtection="1">
      <alignment horizontal="center" vertical="center" wrapText="1"/>
      <protection/>
    </xf>
    <xf numFmtId="2" fontId="19" fillId="0" borderId="15" xfId="34" applyNumberFormat="1" applyFont="1" applyFill="1" applyBorder="1" applyAlignment="1" applyProtection="1">
      <alignment vertical="center" wrapText="1"/>
      <protection locked="0"/>
    </xf>
    <xf numFmtId="2" fontId="19" fillId="35" borderId="13" xfId="33" applyNumberFormat="1" applyFont="1" applyFill="1" applyBorder="1" applyAlignment="1" applyProtection="1">
      <alignment vertical="center" wrapText="1"/>
      <protection locked="0"/>
    </xf>
    <xf numFmtId="2" fontId="19" fillId="34" borderId="13" xfId="33" applyNumberFormat="1" applyFont="1" applyFill="1" applyBorder="1" applyAlignment="1" applyProtection="1">
      <alignment vertical="center" wrapText="1"/>
      <protection/>
    </xf>
    <xf numFmtId="2" fontId="19" fillId="0" borderId="13" xfId="34" applyNumberFormat="1" applyFont="1" applyFill="1" applyBorder="1" applyAlignment="1" applyProtection="1">
      <alignment vertical="center" wrapText="1"/>
      <protection locked="0"/>
    </xf>
    <xf numFmtId="0" fontId="19" fillId="31" borderId="14" xfId="34" applyFont="1" applyFill="1" applyBorder="1" applyAlignment="1" applyProtection="1">
      <alignment horizontal="left" vertical="center" wrapText="1" indent="2"/>
      <protection/>
    </xf>
    <xf numFmtId="0" fontId="19" fillId="31" borderId="15" xfId="34" applyFont="1" applyFill="1" applyBorder="1" applyAlignment="1" applyProtection="1">
      <alignment horizontal="left" vertical="center" wrapText="1" indent="2"/>
      <protection/>
    </xf>
    <xf numFmtId="0" fontId="22" fillId="31" borderId="14" xfId="34" applyFont="1" applyFill="1" applyBorder="1" applyAlignment="1" applyProtection="1">
      <alignment horizontal="left" vertical="top" wrapText="1" indent="2"/>
      <protection/>
    </xf>
    <xf numFmtId="0" fontId="19" fillId="31" borderId="14" xfId="34" applyFont="1" applyFill="1" applyBorder="1" applyAlignment="1" applyProtection="1">
      <alignment horizontal="left" vertical="top" wrapText="1" indent="2"/>
      <protection/>
    </xf>
    <xf numFmtId="0" fontId="19" fillId="34" borderId="13" xfId="34" applyFont="1" applyFill="1" applyBorder="1" applyAlignment="1" applyProtection="1">
      <alignment horizontal="center" vertical="center" wrapText="1"/>
      <protection/>
    </xf>
    <xf numFmtId="1" fontId="22" fillId="34" borderId="13" xfId="34" applyNumberFormat="1" applyFont="1" applyFill="1" applyBorder="1" applyAlignment="1" applyProtection="1">
      <alignment horizontal="center" vertical="center" wrapText="1"/>
      <protection/>
    </xf>
    <xf numFmtId="0" fontId="19" fillId="31" borderId="15" xfId="34" applyFont="1" applyFill="1" applyBorder="1" applyAlignment="1" applyProtection="1">
      <alignment horizontal="left" vertical="top" wrapText="1" indent="2"/>
      <protection/>
    </xf>
    <xf numFmtId="0" fontId="19" fillId="31" borderId="14" xfId="34" applyFont="1" applyFill="1" applyBorder="1" applyAlignment="1" applyProtection="1">
      <alignment horizontal="left" vertical="center" wrapText="1" indent="4"/>
      <protection/>
    </xf>
    <xf numFmtId="0" fontId="22" fillId="31" borderId="14" xfId="34" applyFont="1" applyFill="1" applyBorder="1" applyAlignment="1" applyProtection="1">
      <alignment horizontal="left" vertical="center" wrapText="1" indent="2"/>
      <protection/>
    </xf>
    <xf numFmtId="0" fontId="19" fillId="31" borderId="14" xfId="34" applyFont="1" applyFill="1" applyBorder="1" applyAlignment="1" applyProtection="1">
      <alignment horizontal="left" vertical="top" wrapText="1" indent="3"/>
      <protection/>
    </xf>
    <xf numFmtId="0" fontId="19" fillId="31" borderId="14" xfId="34" applyFont="1" applyFill="1" applyBorder="1" applyAlignment="1" applyProtection="1">
      <alignment horizontal="left" vertical="top" wrapText="1" indent="3"/>
      <protection/>
    </xf>
    <xf numFmtId="0" fontId="19" fillId="31" borderId="15" xfId="34" applyFont="1" applyFill="1" applyBorder="1" applyAlignment="1" applyProtection="1">
      <alignment horizontal="left" vertical="top" wrapText="1" indent="3"/>
      <protection/>
    </xf>
    <xf numFmtId="0" fontId="19" fillId="34" borderId="15" xfId="34" applyFont="1" applyFill="1" applyBorder="1" applyAlignment="1" applyProtection="1">
      <alignment horizontal="center" vertical="center" wrapText="1"/>
      <protection/>
    </xf>
    <xf numFmtId="0" fontId="19" fillId="31" borderId="15" xfId="34" applyFont="1" applyFill="1" applyBorder="1" applyAlignment="1" applyProtection="1">
      <alignment horizontal="left" vertical="center" wrapText="1" indent="3"/>
      <protection/>
    </xf>
    <xf numFmtId="2" fontId="19" fillId="34" borderId="13" xfId="33" applyNumberFormat="1" applyFont="1" applyFill="1" applyBorder="1" applyAlignment="1" applyProtection="1">
      <alignment horizontal="right" vertical="center" wrapText="1"/>
      <protection/>
    </xf>
    <xf numFmtId="0" fontId="19" fillId="31" borderId="14" xfId="34" applyFont="1" applyFill="1" applyBorder="1" applyAlignment="1" applyProtection="1">
      <alignment horizontal="left" vertical="top" wrapText="1" indent="1"/>
      <protection/>
    </xf>
    <xf numFmtId="2" fontId="19" fillId="0" borderId="13" xfId="34" applyNumberFormat="1" applyFont="1" applyFill="1" applyBorder="1" applyAlignment="1" applyProtection="1">
      <alignment horizontal="right" vertical="center" wrapText="1"/>
      <protection locked="0"/>
    </xf>
    <xf numFmtId="1" fontId="22" fillId="34" borderId="13" xfId="60" applyNumberFormat="1" applyFont="1" applyFill="1" applyBorder="1" applyAlignment="1" applyProtection="1">
      <alignment horizontal="center" vertical="center" wrapText="1"/>
      <protection/>
    </xf>
    <xf numFmtId="0" fontId="19" fillId="31" borderId="14" xfId="34" applyFont="1" applyFill="1" applyBorder="1" applyAlignment="1" applyProtection="1">
      <alignment horizontal="left" vertical="top" wrapText="1" indent="4"/>
      <protection/>
    </xf>
    <xf numFmtId="0" fontId="22" fillId="31" borderId="15" xfId="34" applyFont="1" applyFill="1" applyBorder="1" applyAlignment="1" applyProtection="1">
      <alignment horizontal="left" vertical="top" wrapText="1" indent="2"/>
      <protection/>
    </xf>
    <xf numFmtId="0" fontId="22" fillId="34" borderId="15" xfId="34" applyFont="1" applyFill="1" applyBorder="1" applyAlignment="1" applyProtection="1">
      <alignment horizontal="center" vertical="center" wrapText="1"/>
      <protection/>
    </xf>
    <xf numFmtId="2" fontId="22" fillId="34" borderId="13" xfId="33" applyNumberFormat="1" applyFont="1" applyFill="1" applyBorder="1" applyAlignment="1" applyProtection="1">
      <alignment horizontal="right" vertical="center" wrapText="1"/>
      <protection/>
    </xf>
    <xf numFmtId="1" fontId="22" fillId="34" borderId="13" xfId="57" applyNumberFormat="1" applyFont="1" applyFill="1" applyBorder="1" applyAlignment="1" applyProtection="1">
      <alignment horizontal="center" vertical="center" wrapText="1"/>
      <protection/>
    </xf>
    <xf numFmtId="0" fontId="19" fillId="31" borderId="15" xfId="34" applyFont="1" applyFill="1" applyBorder="1" applyAlignment="1" applyProtection="1">
      <alignment horizontal="left" vertical="top" wrapText="1" indent="4"/>
      <protection/>
    </xf>
    <xf numFmtId="2" fontId="19" fillId="0" borderId="15" xfId="34" applyNumberFormat="1" applyFont="1" applyFill="1" applyBorder="1" applyAlignment="1" applyProtection="1">
      <alignment horizontal="right" vertical="center" wrapText="1"/>
      <protection locked="0"/>
    </xf>
    <xf numFmtId="0" fontId="19" fillId="0" borderId="15" xfId="34" applyNumberFormat="1" applyFont="1" applyFill="1" applyBorder="1" applyAlignment="1" applyProtection="1">
      <alignment horizontal="right" vertical="center" wrapText="1"/>
      <protection locked="0"/>
    </xf>
    <xf numFmtId="0" fontId="19" fillId="0" borderId="13" xfId="34" applyNumberFormat="1" applyFont="1" applyFill="1" applyBorder="1" applyAlignment="1" applyProtection="1">
      <alignment horizontal="right" vertical="center" wrapText="1"/>
      <protection locked="0"/>
    </xf>
    <xf numFmtId="4" fontId="19" fillId="0" borderId="13" xfId="34" applyNumberFormat="1" applyFont="1" applyFill="1" applyBorder="1" applyAlignment="1" applyProtection="1">
      <alignment horizontal="right" vertical="center" wrapText="1"/>
      <protection locked="0"/>
    </xf>
    <xf numFmtId="4" fontId="19" fillId="35" borderId="13" xfId="33" applyNumberFormat="1" applyFont="1" applyFill="1" applyBorder="1" applyAlignment="1" applyProtection="1">
      <alignment vertical="center" wrapText="1"/>
      <protection locked="0"/>
    </xf>
    <xf numFmtId="0" fontId="19" fillId="31" borderId="15" xfId="34" applyFont="1" applyFill="1" applyBorder="1" applyAlignment="1" applyProtection="1">
      <alignment horizontal="left" vertical="top" wrapText="1" indent="4"/>
      <protection/>
    </xf>
    <xf numFmtId="0" fontId="19" fillId="31" borderId="14" xfId="34" applyFont="1" applyFill="1" applyBorder="1" applyAlignment="1" applyProtection="1">
      <alignment horizontal="center" vertical="top" wrapText="1"/>
      <protection/>
    </xf>
    <xf numFmtId="0" fontId="19" fillId="31" borderId="14" xfId="34" applyFont="1" applyFill="1" applyBorder="1" applyAlignment="1" applyProtection="1">
      <alignment horizontal="left" vertical="center" wrapText="1" indent="1"/>
      <protection/>
    </xf>
    <xf numFmtId="0" fontId="19" fillId="31" borderId="15" xfId="34" applyFont="1" applyFill="1" applyBorder="1" applyAlignment="1" applyProtection="1">
      <alignment horizontal="left" vertical="center" wrapText="1" indent="4"/>
      <protection/>
    </xf>
    <xf numFmtId="0" fontId="22" fillId="31" borderId="15" xfId="34" applyFont="1" applyFill="1" applyBorder="1" applyAlignment="1" applyProtection="1">
      <alignment horizontal="left" vertical="top" wrapText="1" indent="4"/>
      <protection/>
    </xf>
    <xf numFmtId="0" fontId="22" fillId="34" borderId="13" xfId="34" applyFont="1" applyFill="1" applyBorder="1" applyAlignment="1" applyProtection="1">
      <alignment horizontal="center" vertical="center" wrapText="1"/>
      <protection/>
    </xf>
    <xf numFmtId="0" fontId="22" fillId="31" borderId="14" xfId="34" applyFont="1" applyFill="1" applyBorder="1" applyAlignment="1" applyProtection="1">
      <alignment horizontal="left" vertical="top" wrapText="1" indent="4"/>
      <protection/>
    </xf>
    <xf numFmtId="4" fontId="22" fillId="34" borderId="13" xfId="33" applyNumberFormat="1" applyFont="1" applyFill="1" applyBorder="1" applyAlignment="1" applyProtection="1">
      <alignment horizontal="right" vertical="center" wrapText="1"/>
      <protection/>
    </xf>
    <xf numFmtId="4" fontId="22" fillId="34" borderId="13" xfId="33" applyNumberFormat="1" applyFont="1" applyFill="1" applyBorder="1" applyAlignment="1" applyProtection="1">
      <alignment horizontal="center" vertical="center" wrapText="1"/>
      <protection/>
    </xf>
    <xf numFmtId="0" fontId="22" fillId="31" borderId="14" xfId="34" applyFont="1" applyFill="1" applyBorder="1" applyAlignment="1" applyProtection="1">
      <alignment horizontal="left" vertical="center" wrapText="1" indent="3"/>
      <protection/>
    </xf>
    <xf numFmtId="2" fontId="22" fillId="34" borderId="13" xfId="33" applyNumberFormat="1" applyFont="1" applyFill="1" applyBorder="1" applyAlignment="1" applyProtection="1">
      <alignment vertical="center" wrapText="1"/>
      <protection/>
    </xf>
    <xf numFmtId="1" fontId="22" fillId="34" borderId="13" xfId="34" applyNumberFormat="1" applyFont="1" applyFill="1" applyBorder="1" applyAlignment="1" applyProtection="1">
      <alignment horizontal="center" vertical="center" wrapText="1"/>
      <protection/>
    </xf>
    <xf numFmtId="0" fontId="22" fillId="0" borderId="0" xfId="34" applyFont="1" applyFill="1" applyProtection="1">
      <alignment/>
      <protection/>
    </xf>
    <xf numFmtId="2" fontId="19" fillId="0" borderId="13" xfId="33" applyNumberFormat="1" applyFont="1" applyFill="1" applyBorder="1" applyAlignment="1" applyProtection="1">
      <alignment vertical="center" wrapText="1"/>
      <protection locked="0"/>
    </xf>
    <xf numFmtId="0" fontId="19" fillId="0" borderId="13" xfId="34" applyNumberFormat="1" applyFont="1" applyFill="1" applyBorder="1" applyAlignment="1" applyProtection="1">
      <alignment horizontal="left" vertical="center" wrapText="1" indent="4"/>
      <protection locked="0"/>
    </xf>
    <xf numFmtId="2" fontId="19" fillId="35" borderId="13" xfId="33" applyNumberFormat="1" applyFont="1" applyFill="1" applyBorder="1" applyAlignment="1" applyProtection="1">
      <alignment horizontal="left" vertical="center" wrapText="1" indent="4"/>
      <protection locked="0"/>
    </xf>
    <xf numFmtId="0" fontId="19" fillId="0" borderId="0" xfId="34" applyFont="1" applyFill="1" applyAlignment="1" applyProtection="1">
      <alignment horizontal="left" vertical="center" indent="4"/>
      <protection/>
    </xf>
    <xf numFmtId="2" fontId="19" fillId="31" borderId="13" xfId="33" applyNumberFormat="1" applyFont="1" applyFill="1" applyBorder="1" applyAlignment="1" applyProtection="1">
      <alignment horizontal="left" vertical="center" wrapText="1" indent="4"/>
      <protection/>
    </xf>
    <xf numFmtId="0" fontId="22" fillId="0" borderId="0" xfId="34" applyFont="1" applyFill="1" applyAlignment="1" applyProtection="1">
      <alignment vertical="center"/>
      <protection/>
    </xf>
    <xf numFmtId="2" fontId="19" fillId="31" borderId="13" xfId="33" applyNumberFormat="1" applyFont="1" applyFill="1" applyBorder="1" applyAlignment="1" applyProtection="1">
      <alignment vertical="center" wrapText="1"/>
      <protection/>
    </xf>
    <xf numFmtId="0" fontId="19" fillId="31" borderId="14" xfId="34" applyFont="1" applyFill="1" applyBorder="1" applyAlignment="1" applyProtection="1">
      <alignment horizontal="left" vertical="center" wrapText="1" indent="5"/>
      <protection/>
    </xf>
    <xf numFmtId="0" fontId="19" fillId="34" borderId="13" xfId="34" applyFont="1" applyFill="1" applyBorder="1" applyAlignment="1" applyProtection="1">
      <alignment horizontal="center" vertical="center" wrapText="1"/>
      <protection/>
    </xf>
    <xf numFmtId="2" fontId="19" fillId="0" borderId="13" xfId="33" applyNumberFormat="1" applyFont="1" applyFill="1" applyBorder="1" applyAlignment="1" applyProtection="1">
      <alignment vertical="center" wrapText="1"/>
      <protection locked="0"/>
    </xf>
    <xf numFmtId="2" fontId="19" fillId="34" borderId="13" xfId="33" applyNumberFormat="1" applyFont="1" applyFill="1" applyBorder="1" applyAlignment="1" applyProtection="1">
      <alignment vertical="center" wrapText="1"/>
      <protection/>
    </xf>
    <xf numFmtId="0" fontId="19" fillId="0" borderId="0" xfId="34" applyFont="1" applyFill="1" applyProtection="1">
      <alignment/>
      <protection/>
    </xf>
    <xf numFmtId="0" fontId="19" fillId="0" borderId="13" xfId="34" applyNumberFormat="1" applyFont="1" applyFill="1" applyBorder="1" applyAlignment="1" applyProtection="1">
      <alignment horizontal="right" vertical="center" wrapText="1"/>
      <protection locked="0"/>
    </xf>
    <xf numFmtId="2" fontId="19" fillId="35" borderId="13" xfId="33" applyNumberFormat="1" applyFont="1" applyFill="1" applyBorder="1" applyAlignment="1" applyProtection="1">
      <alignment vertical="center" wrapText="1"/>
      <protection locked="0"/>
    </xf>
    <xf numFmtId="0" fontId="19" fillId="31" borderId="14" xfId="34" applyFont="1" applyFill="1" applyBorder="1" applyAlignment="1" applyProtection="1">
      <alignment horizontal="left" vertical="top" wrapText="1" indent="5"/>
      <protection/>
    </xf>
    <xf numFmtId="0" fontId="19" fillId="0" borderId="13" xfId="34" applyNumberFormat="1" applyFont="1" applyFill="1" applyBorder="1" applyAlignment="1" applyProtection="1">
      <alignment horizontal="left" vertical="center" wrapText="1" indent="4"/>
      <protection locked="0"/>
    </xf>
    <xf numFmtId="2" fontId="19" fillId="35" borderId="13" xfId="33" applyNumberFormat="1" applyFont="1" applyFill="1" applyBorder="1" applyAlignment="1" applyProtection="1">
      <alignment horizontal="left" vertical="center" wrapText="1" indent="4"/>
      <protection locked="0"/>
    </xf>
    <xf numFmtId="0" fontId="19" fillId="0" borderId="0" xfId="34" applyFont="1" applyFill="1" applyAlignment="1" applyProtection="1">
      <alignment horizontal="left" vertical="center" indent="4"/>
      <protection/>
    </xf>
    <xf numFmtId="2" fontId="19" fillId="31" borderId="13" xfId="33" applyNumberFormat="1" applyFont="1" applyFill="1" applyBorder="1" applyAlignment="1" applyProtection="1">
      <alignment horizontal="left" vertical="center" wrapText="1" indent="4"/>
      <protection/>
    </xf>
    <xf numFmtId="2" fontId="19" fillId="31" borderId="13" xfId="33" applyNumberFormat="1" applyFont="1" applyFill="1" applyBorder="1" applyAlignment="1" applyProtection="1">
      <alignment vertical="center" wrapText="1"/>
      <protection/>
    </xf>
    <xf numFmtId="0" fontId="19" fillId="31" borderId="14" xfId="34" applyFont="1" applyFill="1" applyBorder="1" applyAlignment="1" applyProtection="1">
      <alignment vertical="top" wrapText="1"/>
      <protection/>
    </xf>
    <xf numFmtId="0" fontId="22" fillId="31" borderId="14" xfId="34" applyFont="1" applyFill="1" applyBorder="1" applyAlignment="1" applyProtection="1">
      <alignment horizontal="left" vertical="center" wrapText="1"/>
      <protection/>
    </xf>
    <xf numFmtId="0" fontId="19" fillId="0" borderId="0" xfId="34" applyFont="1" applyFill="1" applyAlignment="1" applyProtection="1">
      <alignment vertical="center"/>
      <protection/>
    </xf>
    <xf numFmtId="0" fontId="19" fillId="0" borderId="0" xfId="34" applyFont="1" applyFill="1" applyAlignment="1" applyProtection="1">
      <alignment vertical="center"/>
      <protection/>
    </xf>
    <xf numFmtId="0" fontId="22" fillId="31" borderId="16" xfId="34" applyFont="1" applyFill="1" applyBorder="1" applyAlignment="1" applyProtection="1">
      <alignment horizontal="left" vertical="center" wrapText="1"/>
      <protection/>
    </xf>
    <xf numFmtId="0" fontId="22" fillId="34" borderId="16" xfId="34" applyFont="1" applyFill="1" applyBorder="1" applyAlignment="1" applyProtection="1">
      <alignment horizontal="center" vertical="center" wrapText="1"/>
      <protection/>
    </xf>
    <xf numFmtId="0" fontId="22" fillId="31" borderId="15" xfId="34" applyFont="1" applyFill="1" applyBorder="1" applyAlignment="1" applyProtection="1">
      <alignment horizontal="left" vertical="center" wrapText="1"/>
      <protection/>
    </xf>
    <xf numFmtId="2" fontId="22" fillId="34" borderId="13" xfId="34" applyNumberFormat="1" applyFont="1" applyFill="1" applyBorder="1" applyAlignment="1" applyProtection="1">
      <alignment horizontal="right" vertical="center" wrapText="1"/>
      <protection/>
    </xf>
    <xf numFmtId="2" fontId="22" fillId="34" borderId="13" xfId="33" applyNumberFormat="1" applyFont="1" applyFill="1" applyBorder="1" applyAlignment="1" applyProtection="1">
      <alignment horizontal="center" vertical="center" wrapText="1"/>
      <protection/>
    </xf>
    <xf numFmtId="0" fontId="22" fillId="31" borderId="15" xfId="34" applyFont="1" applyFill="1" applyBorder="1" applyAlignment="1" applyProtection="1">
      <alignment horizontal="left" vertical="top" wrapText="1"/>
      <protection/>
    </xf>
    <xf numFmtId="1" fontId="22" fillId="34" borderId="15" xfId="34" applyNumberFormat="1" applyFont="1" applyFill="1" applyBorder="1" applyAlignment="1" applyProtection="1">
      <alignment horizontal="center" vertical="center" wrapText="1"/>
      <protection/>
    </xf>
    <xf numFmtId="0" fontId="19" fillId="0" borderId="0" xfId="34" applyFont="1" applyFill="1" applyBorder="1" applyAlignment="1" applyProtection="1">
      <alignment horizontal="left" vertical="top" wrapText="1"/>
      <protection/>
    </xf>
    <xf numFmtId="0" fontId="19" fillId="0" borderId="0" xfId="34" applyFont="1" applyFill="1" applyBorder="1" applyAlignment="1" applyProtection="1">
      <alignment horizontal="center" vertical="center" wrapText="1"/>
      <protection/>
    </xf>
    <xf numFmtId="165" fontId="19" fillId="0" borderId="0" xfId="34" applyNumberFormat="1" applyFont="1" applyFill="1" applyBorder="1" applyAlignment="1" applyProtection="1">
      <alignment horizontal="right" vertical="center" wrapText="1"/>
      <protection/>
    </xf>
    <xf numFmtId="166" fontId="19" fillId="0" borderId="0" xfId="34" applyNumberFormat="1" applyFont="1" applyFill="1" applyBorder="1" applyAlignment="1" applyProtection="1">
      <alignment horizontal="center" vertical="center" wrapText="1"/>
      <protection/>
    </xf>
    <xf numFmtId="0" fontId="19" fillId="0" borderId="0" xfId="34" applyFont="1" applyFill="1" applyBorder="1" applyProtection="1">
      <alignment/>
      <protection/>
    </xf>
    <xf numFmtId="0" fontId="19" fillId="0" borderId="0" xfId="34" applyFont="1" applyFill="1" applyBorder="1" applyProtection="1">
      <alignment/>
      <protection/>
    </xf>
    <xf numFmtId="0" fontId="21" fillId="0" borderId="10" xfId="34" applyFont="1" applyFill="1" applyBorder="1" applyAlignment="1" applyProtection="1">
      <alignment horizontal="right"/>
      <protection/>
    </xf>
    <xf numFmtId="0" fontId="23" fillId="0" borderId="10" xfId="34" applyFont="1" applyFill="1" applyBorder="1" applyAlignment="1" applyProtection="1">
      <alignment horizontal="right"/>
      <protection/>
    </xf>
    <xf numFmtId="0" fontId="18" fillId="34" borderId="12" xfId="34" applyFont="1" applyFill="1" applyBorder="1" applyAlignment="1" applyProtection="1">
      <alignment horizontal="center" wrapText="1"/>
      <protection/>
    </xf>
    <xf numFmtId="0" fontId="22" fillId="31" borderId="13" xfId="34" applyFont="1" applyFill="1" applyBorder="1" applyAlignment="1" applyProtection="1">
      <alignment horizontal="center" vertical="center" wrapText="1"/>
      <protection/>
    </xf>
    <xf numFmtId="0" fontId="19" fillId="31" borderId="14" xfId="33" applyFont="1" applyFill="1" applyBorder="1" applyAlignment="1" applyProtection="1">
      <alignment horizontal="left" vertical="top" wrapText="1" indent="2"/>
      <protection/>
    </xf>
    <xf numFmtId="0" fontId="19" fillId="31" borderId="13" xfId="34" applyFont="1" applyFill="1" applyBorder="1" applyAlignment="1" applyProtection="1">
      <alignment horizontal="center" vertical="center" wrapText="1"/>
      <protection/>
    </xf>
    <xf numFmtId="0" fontId="22" fillId="31" borderId="13" xfId="34" applyNumberFormat="1" applyFont="1" applyFill="1" applyBorder="1" applyAlignment="1" applyProtection="1">
      <alignment horizontal="center" vertical="center" wrapText="1"/>
      <protection/>
    </xf>
    <xf numFmtId="4" fontId="19" fillId="35" borderId="13" xfId="33" applyNumberFormat="1" applyFont="1" applyFill="1" applyBorder="1" applyAlignment="1" applyProtection="1">
      <alignment horizontal="right" vertical="center" wrapText="1"/>
      <protection locked="0"/>
    </xf>
    <xf numFmtId="4" fontId="19" fillId="0" borderId="15" xfId="34" applyNumberFormat="1" applyFont="1" applyFill="1" applyBorder="1" applyProtection="1">
      <alignment/>
      <protection locked="0"/>
    </xf>
    <xf numFmtId="4" fontId="19" fillId="34" borderId="13" xfId="33" applyNumberFormat="1" applyFont="1" applyFill="1" applyBorder="1" applyAlignment="1" applyProtection="1">
      <alignment horizontal="right" vertical="center" wrapText="1"/>
      <protection/>
    </xf>
    <xf numFmtId="0" fontId="22" fillId="34" borderId="14" xfId="34" applyFont="1" applyFill="1" applyBorder="1" applyAlignment="1" applyProtection="1">
      <alignment horizontal="left" vertical="center" wrapText="1"/>
      <protection/>
    </xf>
    <xf numFmtId="4" fontId="22" fillId="34" borderId="15" xfId="33" applyNumberFormat="1" applyFont="1" applyFill="1" applyBorder="1" applyAlignment="1" applyProtection="1">
      <alignment horizontal="right" vertical="center" wrapText="1"/>
      <protection/>
    </xf>
    <xf numFmtId="0" fontId="19" fillId="34" borderId="14" xfId="34" applyFont="1" applyFill="1" applyBorder="1" applyAlignment="1" applyProtection="1">
      <alignment horizontal="left" vertical="top" wrapText="1"/>
      <protection/>
    </xf>
    <xf numFmtId="2" fontId="19" fillId="35" borderId="13" xfId="33" applyNumberFormat="1" applyFont="1" applyFill="1" applyBorder="1" applyAlignment="1" applyProtection="1">
      <alignment horizontal="right" vertical="center" wrapText="1"/>
      <protection locked="0"/>
    </xf>
    <xf numFmtId="0" fontId="22" fillId="34" borderId="13" xfId="34" applyNumberFormat="1" applyFont="1" applyFill="1" applyBorder="1" applyAlignment="1" applyProtection="1">
      <alignment horizontal="center" vertical="center" wrapText="1"/>
      <protection/>
    </xf>
    <xf numFmtId="4" fontId="19" fillId="35" borderId="15" xfId="33" applyNumberFormat="1" applyFont="1" applyFill="1" applyBorder="1" applyAlignment="1" applyProtection="1">
      <alignment horizontal="right" vertical="center" wrapText="1"/>
      <protection locked="0"/>
    </xf>
    <xf numFmtId="0" fontId="19" fillId="34" borderId="14" xfId="34" applyFont="1" applyFill="1" applyBorder="1" applyAlignment="1" applyProtection="1">
      <alignment horizontal="left" vertical="top" wrapText="1" indent="2"/>
      <protection/>
    </xf>
    <xf numFmtId="4" fontId="19" fillId="35" borderId="15" xfId="34" applyNumberFormat="1" applyFont="1" applyFill="1" applyBorder="1" applyProtection="1">
      <alignment/>
      <protection locked="0"/>
    </xf>
    <xf numFmtId="0" fontId="19" fillId="31" borderId="13" xfId="33" applyFont="1" applyFill="1" applyBorder="1" applyAlignment="1" applyProtection="1">
      <alignment horizontal="center" vertical="center" wrapText="1"/>
      <protection/>
    </xf>
    <xf numFmtId="0" fontId="22" fillId="31" borderId="13" xfId="33" applyNumberFormat="1" applyFont="1" applyFill="1" applyBorder="1" applyAlignment="1" applyProtection="1">
      <alignment horizontal="center" vertical="center" wrapText="1"/>
      <protection/>
    </xf>
    <xf numFmtId="0" fontId="22" fillId="31" borderId="14" xfId="33" applyFont="1" applyFill="1" applyBorder="1" applyAlignment="1" applyProtection="1">
      <alignment vertical="top" wrapText="1"/>
      <protection/>
    </xf>
    <xf numFmtId="0" fontId="22" fillId="31" borderId="13" xfId="33" applyFont="1" applyFill="1" applyBorder="1" applyAlignment="1" applyProtection="1">
      <alignment horizontal="center" vertical="center" wrapText="1"/>
      <protection/>
    </xf>
    <xf numFmtId="2" fontId="19" fillId="0" borderId="13" xfId="33" applyNumberFormat="1" applyFont="1" applyFill="1" applyBorder="1" applyAlignment="1" applyProtection="1">
      <alignment horizontal="right" vertical="center" wrapText="1"/>
      <protection locked="0"/>
    </xf>
    <xf numFmtId="0" fontId="22" fillId="34" borderId="14" xfId="34" applyFont="1" applyFill="1" applyBorder="1" applyAlignment="1" applyProtection="1">
      <alignment horizontal="left" vertical="top" wrapText="1"/>
      <protection/>
    </xf>
    <xf numFmtId="0" fontId="22" fillId="34" borderId="13" xfId="34" applyNumberFormat="1" applyFont="1" applyFill="1" applyBorder="1" applyAlignment="1" applyProtection="1">
      <alignment horizontal="center" vertical="top" wrapText="1"/>
      <protection/>
    </xf>
    <xf numFmtId="2" fontId="22" fillId="31" borderId="13" xfId="34" applyNumberFormat="1" applyFont="1" applyFill="1" applyBorder="1" applyAlignment="1" applyProtection="1">
      <alignment horizontal="right" vertical="top" wrapText="1"/>
      <protection/>
    </xf>
    <xf numFmtId="4" fontId="22" fillId="34" borderId="13" xfId="33" applyNumberFormat="1" applyFont="1" applyFill="1" applyBorder="1" applyAlignment="1" applyProtection="1">
      <alignment horizontal="right" vertical="center" wrapText="1"/>
      <protection/>
    </xf>
    <xf numFmtId="2" fontId="22" fillId="34" borderId="13" xfId="34" applyNumberFormat="1" applyFont="1" applyFill="1" applyBorder="1" applyAlignment="1" applyProtection="1">
      <alignment horizontal="center" vertical="top" wrapText="1"/>
      <protection/>
    </xf>
    <xf numFmtId="0" fontId="22" fillId="34" borderId="15" xfId="34" applyFont="1" applyFill="1" applyBorder="1" applyAlignment="1" applyProtection="1">
      <alignment horizontal="left" vertical="top" wrapText="1"/>
      <protection/>
    </xf>
    <xf numFmtId="0" fontId="20" fillId="31" borderId="11" xfId="34" applyFont="1" applyFill="1" applyBorder="1" applyAlignment="1" applyProtection="1">
      <alignment horizontal="center" vertical="center"/>
      <protection/>
    </xf>
    <xf numFmtId="0" fontId="20" fillId="31" borderId="17" xfId="34" applyFont="1" applyFill="1" applyBorder="1" applyAlignment="1" applyProtection="1">
      <alignment horizontal="center" vertical="center"/>
      <protection/>
    </xf>
    <xf numFmtId="0" fontId="19" fillId="31" borderId="15" xfId="34" applyFont="1" applyFill="1" applyBorder="1" applyAlignment="1" applyProtection="1">
      <alignment horizontal="left" vertical="center" wrapText="1"/>
      <protection/>
    </xf>
    <xf numFmtId="0" fontId="22" fillId="31" borderId="15" xfId="34" applyFont="1" applyFill="1" applyBorder="1" applyAlignment="1" applyProtection="1">
      <alignment horizontal="center" vertical="center"/>
      <protection/>
    </xf>
    <xf numFmtId="4" fontId="19" fillId="35" borderId="15" xfId="34" applyNumberFormat="1" applyFont="1" applyFill="1" applyBorder="1" applyAlignment="1" applyProtection="1">
      <alignment horizontal="right" vertical="center"/>
      <protection locked="0"/>
    </xf>
    <xf numFmtId="4" fontId="22" fillId="31" borderId="15" xfId="34" applyNumberFormat="1" applyFont="1" applyFill="1" applyBorder="1" applyAlignment="1" applyProtection="1">
      <alignment horizontal="right" vertical="center"/>
      <protection/>
    </xf>
    <xf numFmtId="0" fontId="19" fillId="31" borderId="15" xfId="34" applyFont="1" applyFill="1" applyBorder="1" applyAlignment="1" applyProtection="1">
      <alignment horizontal="left" vertical="top" wrapText="1"/>
      <protection/>
    </xf>
    <xf numFmtId="0" fontId="22" fillId="31" borderId="15" xfId="34" applyFont="1" applyFill="1" applyBorder="1" applyAlignment="1" applyProtection="1">
      <alignment horizontal="center" vertical="center" wrapText="1"/>
      <protection/>
    </xf>
    <xf numFmtId="0" fontId="22" fillId="31" borderId="15" xfId="34" applyNumberFormat="1" applyFont="1" applyFill="1" applyBorder="1" applyAlignment="1" applyProtection="1">
      <alignment horizontal="center" vertical="center" wrapText="1"/>
      <protection/>
    </xf>
    <xf numFmtId="2" fontId="22" fillId="31" borderId="15" xfId="33" applyNumberFormat="1" applyFont="1" applyFill="1" applyBorder="1" applyAlignment="1" applyProtection="1">
      <alignment horizontal="right" vertical="center" wrapText="1"/>
      <protection/>
    </xf>
    <xf numFmtId="1" fontId="22" fillId="31" borderId="15" xfId="34" applyNumberFormat="1" applyFont="1" applyFill="1" applyBorder="1" applyAlignment="1" applyProtection="1">
      <alignment horizontal="center" vertical="center" wrapText="1"/>
      <protection/>
    </xf>
    <xf numFmtId="0" fontId="20" fillId="0" borderId="0" xfId="34" applyFont="1" applyFill="1" applyAlignment="1" applyProtection="1">
      <alignment horizontal="center"/>
      <protection/>
    </xf>
    <xf numFmtId="0" fontId="22" fillId="31" borderId="15" xfId="34" applyFont="1" applyFill="1" applyBorder="1" applyAlignment="1" applyProtection="1">
      <alignment wrapText="1"/>
      <protection/>
    </xf>
    <xf numFmtId="0" fontId="22" fillId="31" borderId="15" xfId="34" applyFont="1" applyFill="1" applyBorder="1" applyAlignment="1" applyProtection="1">
      <alignment horizontal="center" vertical="center"/>
      <protection/>
    </xf>
    <xf numFmtId="0" fontId="22" fillId="35" borderId="15" xfId="34" applyFont="1" applyFill="1" applyBorder="1" applyAlignment="1" applyProtection="1">
      <alignment horizontal="center" vertical="center"/>
      <protection locked="0"/>
    </xf>
    <xf numFmtId="4" fontId="22" fillId="31" borderId="15" xfId="34" applyNumberFormat="1" applyFont="1" applyFill="1" applyBorder="1" applyAlignment="1" applyProtection="1">
      <alignment horizontal="center" vertical="center"/>
      <protection/>
    </xf>
    <xf numFmtId="0" fontId="19" fillId="0" borderId="15" xfId="34" applyFont="1" applyFill="1" applyBorder="1" applyProtection="1">
      <alignment/>
      <protection/>
    </xf>
    <xf numFmtId="0" fontId="19" fillId="0" borderId="15" xfId="34" applyFont="1" applyFill="1" applyBorder="1" applyAlignment="1" applyProtection="1">
      <alignment horizontal="center" vertical="center"/>
      <protection/>
    </xf>
    <xf numFmtId="0" fontId="22" fillId="31" borderId="15" xfId="34" applyFont="1" applyFill="1" applyBorder="1" applyAlignment="1" applyProtection="1">
      <alignment horizontal="left" vertical="center" wrapText="1"/>
      <protection/>
    </xf>
    <xf numFmtId="2" fontId="22" fillId="31" borderId="15" xfId="34" applyNumberFormat="1" applyFont="1" applyFill="1" applyBorder="1" applyAlignment="1" applyProtection="1">
      <alignment horizontal="center" vertical="center"/>
      <protection/>
    </xf>
    <xf numFmtId="0" fontId="22" fillId="31" borderId="15" xfId="34" applyFont="1" applyFill="1" applyBorder="1" applyAlignment="1" applyProtection="1">
      <alignment vertical="center"/>
      <protection/>
    </xf>
    <xf numFmtId="0" fontId="19" fillId="0" borderId="0" xfId="34" applyFont="1" applyFill="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_PRUDENSIAL_1NNN_MMYY1-YENI-unprotected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lnara.orucova\Desktop\HESABATLAR\PRUDENSIAL\PRUDENCIAL%202022\PRD.v04.1248m09202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r.az\dfs-r\Users\FUAD_A~1\AppData\Local\Temp\notesBA9FE3\Users\KAMIL_~1\AppData\Local\Temp\notes57FF2C\DOCUME~1\FAbbasov\LOCALS~1\Temp\notesFCBCEE\Documents%20and%20Settings\FAbbasov\Desktop\new%20bulletin\kredi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fbfi01\Users\FUAD_A~1\AppData\Local\Temp\notesBA9FE3\Users\KAMIL_~1\AppData\Local\Temp\notes57FF2C\DOCUME~1\FAbbasov\LOCALS~1\Temp\notesFCBCEE\Documents%20and%20Settings\FAbbasov\Desktop\new%20bulletin\kredi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r.az\dfs-r\Users\FUAD_A~1\AppData\Local\Temp\notesBA9FE3\Users\KAMIL_~1\AppData\Local\Temp\notes57FF2C\DOCUME~1\FAbbasov\LOCALS~1\Temp\notesFCBCEE\Documents%20and%20Settings\FAbbasov\Desktop\new%20bulletin\eman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1"/>
      <sheetName val="U2"/>
      <sheetName val="U3"/>
      <sheetName val="A1"/>
      <sheetName val="A2"/>
      <sheetName val="A3"/>
      <sheetName val="A4"/>
      <sheetName val="A5"/>
      <sheetName val="A6"/>
      <sheetName val="A7"/>
      <sheetName val="A8"/>
      <sheetName val="A9"/>
      <sheetName val="A9_1"/>
      <sheetName val="A10"/>
      <sheetName val="A10_1"/>
      <sheetName val="A10_2"/>
      <sheetName val="A11"/>
      <sheetName val="A12"/>
      <sheetName val="A13"/>
      <sheetName val="A14"/>
      <sheetName val="A15"/>
      <sheetName val="A16"/>
      <sheetName val="A17"/>
      <sheetName val="A18"/>
      <sheetName val="A19"/>
      <sheetName val="M1"/>
      <sheetName val="M2"/>
      <sheetName val="M3"/>
      <sheetName val="M4"/>
      <sheetName val="M5"/>
      <sheetName val="M6"/>
      <sheetName val="M7"/>
      <sheetName val="M8"/>
      <sheetName val="M9"/>
      <sheetName val="M10"/>
      <sheetName val="Qeydlər"/>
    </sheetNames>
    <sheetDataSet>
      <sheetData sheetId="5">
        <row r="56">
          <cell r="C56">
            <v>6.03528</v>
          </cell>
        </row>
      </sheetData>
      <sheetData sheetId="17">
        <row r="1">
          <cell r="T1">
            <v>58</v>
          </cell>
        </row>
      </sheetData>
      <sheetData sheetId="21">
        <row r="31">
          <cell r="D31">
            <v>8708.04942</v>
          </cell>
        </row>
      </sheetData>
      <sheetData sheetId="25">
        <row r="2">
          <cell r="M2">
            <v>24</v>
          </cell>
        </row>
      </sheetData>
      <sheetData sheetId="32">
        <row r="1">
          <cell r="J1">
            <v>20</v>
          </cell>
          <cell r="K1">
            <v>9</v>
          </cell>
        </row>
        <row r="2">
          <cell r="J2">
            <v>31</v>
          </cell>
          <cell r="K2">
            <v>22</v>
          </cell>
        </row>
        <row r="3">
          <cell r="J3">
            <v>42</v>
          </cell>
          <cell r="K3">
            <v>33</v>
          </cell>
        </row>
      </sheetData>
      <sheetData sheetId="33">
        <row r="1">
          <cell r="J1">
            <v>25</v>
          </cell>
          <cell r="K1">
            <v>9</v>
          </cell>
        </row>
        <row r="2">
          <cell r="J2">
            <v>40</v>
          </cell>
          <cell r="K2">
            <v>27</v>
          </cell>
        </row>
        <row r="3">
          <cell r="J3">
            <v>49</v>
          </cell>
          <cell r="K3">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edit"/>
      <sheetName val="ST-2SD.ST"/>
    </sheetNames>
    <sheetDataSet>
      <sheetData sheetId="1">
        <row r="17">
          <cell r="A17">
            <v>2</v>
          </cell>
        </row>
        <row r="19">
          <cell r="A19">
            <v>4</v>
          </cell>
        </row>
        <row r="23">
          <cell r="A23">
            <v>8</v>
          </cell>
        </row>
        <row r="24">
          <cell r="A24">
            <v>9</v>
          </cell>
        </row>
        <row r="28">
          <cell r="A28">
            <v>13</v>
          </cell>
        </row>
        <row r="29">
          <cell r="A29">
            <v>14</v>
          </cell>
        </row>
        <row r="32">
          <cell r="A32">
            <v>17</v>
          </cell>
        </row>
        <row r="33">
          <cell r="A33">
            <v>18</v>
          </cell>
        </row>
        <row r="39">
          <cell r="A39">
            <v>24</v>
          </cell>
        </row>
        <row r="41">
          <cell r="A41">
            <v>26</v>
          </cell>
        </row>
        <row r="42">
          <cell r="A42">
            <v>27</v>
          </cell>
        </row>
        <row r="43">
          <cell r="A43">
            <v>28</v>
          </cell>
        </row>
        <row r="44">
          <cell r="A44">
            <v>29</v>
          </cell>
        </row>
        <row r="47">
          <cell r="A47">
            <v>32</v>
          </cell>
        </row>
        <row r="49">
          <cell r="A49">
            <v>34</v>
          </cell>
        </row>
        <row r="50">
          <cell r="A50">
            <v>35</v>
          </cell>
        </row>
        <row r="53">
          <cell r="A53">
            <v>38</v>
          </cell>
        </row>
        <row r="54">
          <cell r="A54">
            <v>39</v>
          </cell>
        </row>
        <row r="55">
          <cell r="A55">
            <v>40</v>
          </cell>
        </row>
        <row r="56">
          <cell r="A56">
            <v>41</v>
          </cell>
        </row>
        <row r="61">
          <cell r="A61">
            <v>46</v>
          </cell>
        </row>
        <row r="64">
          <cell r="A64">
            <v>49</v>
          </cell>
        </row>
        <row r="67">
          <cell r="A67">
            <v>52</v>
          </cell>
        </row>
        <row r="68">
          <cell r="A68">
            <v>53</v>
          </cell>
        </row>
        <row r="69">
          <cell r="A69">
            <v>54</v>
          </cell>
        </row>
        <row r="71">
          <cell r="A71">
            <v>56</v>
          </cell>
        </row>
        <row r="73">
          <cell r="A73">
            <v>58</v>
          </cell>
        </row>
        <row r="74">
          <cell r="A74">
            <v>59</v>
          </cell>
        </row>
        <row r="80">
          <cell r="A80">
            <v>65</v>
          </cell>
        </row>
        <row r="81">
          <cell r="A81">
            <v>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edit"/>
      <sheetName val="ST-2SD.ST"/>
    </sheetNames>
    <sheetDataSet>
      <sheetData sheetId="1">
        <row r="81">
          <cell r="A81">
            <v>66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manet"/>
      <sheetName val="ST-2SD.ST"/>
    </sheetNames>
    <sheetDataSet>
      <sheetData sheetId="1">
        <row r="23">
          <cell r="A23">
            <v>8</v>
          </cell>
        </row>
        <row r="42">
          <cell r="A42">
            <v>27</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15">
    <tabColor rgb="FFDDDDDD"/>
  </sheetPr>
  <dimension ref="A1:G235"/>
  <sheetViews>
    <sheetView showGridLines="0" tabSelected="1" view="pageBreakPreview" zoomScaleNormal="85" zoomScaleSheetLayoutView="100" zoomScalePageLayoutView="0" workbookViewId="0" topLeftCell="A1">
      <selection activeCell="A16" sqref="A16"/>
    </sheetView>
  </sheetViews>
  <sheetFormatPr defaultColWidth="9.140625" defaultRowHeight="15"/>
  <cols>
    <col min="1" max="1" width="104.8515625" style="4" customWidth="1"/>
    <col min="2" max="2" width="11.28125" style="156" customWidth="1"/>
    <col min="3" max="3" width="18.421875" style="4" customWidth="1"/>
    <col min="4" max="4" width="16.57421875" style="4" customWidth="1"/>
    <col min="5" max="5" width="16.00390625" style="4" customWidth="1"/>
    <col min="6" max="6" width="15.7109375" style="4" customWidth="1"/>
    <col min="7" max="7" width="14.421875" style="4" customWidth="1"/>
    <col min="8" max="16384" width="9.140625" style="5" customWidth="1"/>
  </cols>
  <sheetData>
    <row r="1" spans="1:4" ht="12.75">
      <c r="A1" s="1"/>
      <c r="B1" s="2"/>
      <c r="C1" s="1"/>
      <c r="D1" s="3"/>
    </row>
    <row r="2" ht="12.75">
      <c r="B2" s="4"/>
    </row>
    <row r="3" spans="1:7" ht="15.75">
      <c r="A3" s="6" t="s">
        <v>0</v>
      </c>
      <c r="B3" s="6"/>
      <c r="C3" s="6"/>
      <c r="D3" s="6"/>
      <c r="E3" s="6"/>
      <c r="F3" s="6"/>
      <c r="G3" s="6"/>
    </row>
    <row r="4" spans="1:7" ht="28.5" customHeight="1">
      <c r="A4" s="7" t="s">
        <v>1</v>
      </c>
      <c r="B4" s="7"/>
      <c r="C4" s="7"/>
      <c r="D4" s="7"/>
      <c r="E4" s="7"/>
      <c r="F4" s="7"/>
      <c r="G4" s="7"/>
    </row>
    <row r="5" spans="1:6" ht="12.75">
      <c r="A5" s="8"/>
      <c r="B5" s="8"/>
      <c r="C5" s="9"/>
      <c r="D5" s="8"/>
      <c r="F5" s="10" t="s">
        <v>2</v>
      </c>
    </row>
    <row r="6" spans="1:6" ht="51">
      <c r="A6" s="11" t="s">
        <v>3</v>
      </c>
      <c r="B6" s="12"/>
      <c r="C6" s="13" t="s">
        <v>4</v>
      </c>
      <c r="D6" s="13" t="s">
        <v>5</v>
      </c>
      <c r="E6" s="13" t="s">
        <v>6</v>
      </c>
      <c r="F6" s="13" t="s">
        <v>7</v>
      </c>
    </row>
    <row r="7" spans="1:6" ht="12.75">
      <c r="A7" s="14">
        <v>1</v>
      </c>
      <c r="B7" s="15"/>
      <c r="C7" s="16">
        <v>2</v>
      </c>
      <c r="D7" s="16">
        <v>3</v>
      </c>
      <c r="E7" s="16">
        <v>4</v>
      </c>
      <c r="F7" s="16">
        <v>5</v>
      </c>
    </row>
    <row r="8" spans="1:6" ht="25.5">
      <c r="A8" s="17" t="s">
        <v>8</v>
      </c>
      <c r="B8" s="18" t="s">
        <v>9</v>
      </c>
      <c r="C8" s="19">
        <f>SUM(C9:C13)</f>
        <v>102.11426</v>
      </c>
      <c r="D8" s="20" t="s">
        <v>10</v>
      </c>
      <c r="E8" s="19">
        <f>SUM(E9:E13)</f>
        <v>0</v>
      </c>
      <c r="F8" s="19">
        <f>SUM(F9:F13)</f>
        <v>0</v>
      </c>
    </row>
    <row r="9" spans="1:6" ht="12.75">
      <c r="A9" s="21" t="s">
        <v>11</v>
      </c>
      <c r="B9" s="22" t="s">
        <v>12</v>
      </c>
      <c r="C9" s="23">
        <v>39.13701</v>
      </c>
      <c r="D9" s="20">
        <v>0</v>
      </c>
      <c r="E9" s="24"/>
      <c r="F9" s="25">
        <f>(C9-E9)*D9/100</f>
        <v>0</v>
      </c>
    </row>
    <row r="10" spans="1:6" ht="38.25">
      <c r="A10" s="21" t="s">
        <v>13</v>
      </c>
      <c r="B10" s="22" t="s">
        <v>14</v>
      </c>
      <c r="C10" s="23">
        <v>62.97725</v>
      </c>
      <c r="D10" s="20">
        <v>0</v>
      </c>
      <c r="E10" s="24"/>
      <c r="F10" s="25">
        <f>(C10-E10)*D10/100</f>
        <v>0</v>
      </c>
    </row>
    <row r="11" spans="1:6" ht="27.75" customHeight="1">
      <c r="A11" s="21" t="s">
        <v>15</v>
      </c>
      <c r="B11" s="22" t="s">
        <v>16</v>
      </c>
      <c r="C11" s="23"/>
      <c r="D11" s="20">
        <v>20</v>
      </c>
      <c r="E11" s="24"/>
      <c r="F11" s="25">
        <f>(C11-E11)*D11/100</f>
        <v>0</v>
      </c>
    </row>
    <row r="12" spans="1:6" ht="25.5">
      <c r="A12" s="21" t="s">
        <v>17</v>
      </c>
      <c r="B12" s="22" t="s">
        <v>18</v>
      </c>
      <c r="C12" s="23"/>
      <c r="D12" s="20">
        <v>50</v>
      </c>
      <c r="E12" s="24"/>
      <c r="F12" s="25">
        <f>(C12-E12)*D12/100</f>
        <v>0</v>
      </c>
    </row>
    <row r="13" spans="1:6" ht="12.75">
      <c r="A13" s="21" t="s">
        <v>19</v>
      </c>
      <c r="B13" s="22" t="s">
        <v>20</v>
      </c>
      <c r="C13" s="23"/>
      <c r="D13" s="20">
        <v>100</v>
      </c>
      <c r="E13" s="24"/>
      <c r="F13" s="25">
        <f>(C13-E13)*D13/100</f>
        <v>0</v>
      </c>
    </row>
    <row r="14" spans="1:6" ht="12.75">
      <c r="A14" s="17" t="s">
        <v>21</v>
      </c>
      <c r="B14" s="18" t="s">
        <v>22</v>
      </c>
      <c r="C14" s="23">
        <v>98.41973</v>
      </c>
      <c r="D14" s="20">
        <v>0</v>
      </c>
      <c r="E14" s="24"/>
      <c r="F14" s="19">
        <f>(C14-E14)*D14/100</f>
        <v>0</v>
      </c>
    </row>
    <row r="15" spans="1:6" ht="12.75">
      <c r="A15" s="17" t="s">
        <v>23</v>
      </c>
      <c r="B15" s="18" t="s">
        <v>24</v>
      </c>
      <c r="C15" s="26"/>
      <c r="D15" s="20">
        <v>0</v>
      </c>
      <c r="E15" s="24"/>
      <c r="F15" s="19">
        <f>(C15-E15)*D15/100</f>
        <v>0</v>
      </c>
    </row>
    <row r="16" spans="1:6" ht="12.75">
      <c r="A16" s="17" t="s">
        <v>25</v>
      </c>
      <c r="B16" s="18" t="s">
        <v>26</v>
      </c>
      <c r="C16" s="26"/>
      <c r="D16" s="20">
        <v>0</v>
      </c>
      <c r="E16" s="24"/>
      <c r="F16" s="19">
        <f>(C16-E16)*D16/100</f>
        <v>0</v>
      </c>
    </row>
    <row r="17" spans="1:6" ht="12.75">
      <c r="A17" s="17" t="s">
        <v>27</v>
      </c>
      <c r="B17" s="18" t="s">
        <v>28</v>
      </c>
      <c r="C17" s="19">
        <f>SUM(C18:C20)</f>
        <v>284.05904</v>
      </c>
      <c r="D17" s="20" t="s">
        <v>10</v>
      </c>
      <c r="E17" s="19">
        <f>SUM(E18:E20)</f>
        <v>0</v>
      </c>
      <c r="F17" s="19">
        <f>SUM(F18:F20)</f>
        <v>284.05904</v>
      </c>
    </row>
    <row r="18" spans="1:6" ht="25.5">
      <c r="A18" s="21" t="s">
        <v>29</v>
      </c>
      <c r="B18" s="22" t="s">
        <v>30</v>
      </c>
      <c r="C18" s="23"/>
      <c r="D18" s="20">
        <v>20</v>
      </c>
      <c r="E18" s="24"/>
      <c r="F18" s="25">
        <f>(C18-E18)*D18/100</f>
        <v>0</v>
      </c>
    </row>
    <row r="19" spans="1:6" ht="38.25">
      <c r="A19" s="21" t="s">
        <v>31</v>
      </c>
      <c r="B19" s="22" t="s">
        <v>32</v>
      </c>
      <c r="C19" s="23"/>
      <c r="D19" s="20">
        <v>50</v>
      </c>
      <c r="E19" s="24"/>
      <c r="F19" s="25">
        <f>(C19-E19)*D19/100</f>
        <v>0</v>
      </c>
    </row>
    <row r="20" spans="1:6" ht="12.75">
      <c r="A20" s="21" t="s">
        <v>33</v>
      </c>
      <c r="B20" s="22" t="s">
        <v>34</v>
      </c>
      <c r="C20" s="23">
        <v>284.05904</v>
      </c>
      <c r="D20" s="20">
        <v>100</v>
      </c>
      <c r="E20" s="24"/>
      <c r="F20" s="25">
        <f>(C20-E20)*D20/100</f>
        <v>284.05904</v>
      </c>
    </row>
    <row r="21" spans="1:6" ht="12.75">
      <c r="A21" s="17" t="s">
        <v>35</v>
      </c>
      <c r="B21" s="22" t="s">
        <v>36</v>
      </c>
      <c r="C21" s="19">
        <f>SUM(C22:C33)</f>
        <v>6205.31021</v>
      </c>
      <c r="D21" s="20" t="s">
        <v>10</v>
      </c>
      <c r="E21" s="19">
        <f>SUM(E22:E33)</f>
        <v>0</v>
      </c>
      <c r="F21" s="19">
        <f>SUM(F22:F33)</f>
        <v>0</v>
      </c>
    </row>
    <row r="22" spans="1:6" ht="43.5" customHeight="1">
      <c r="A22" s="27" t="s">
        <v>37</v>
      </c>
      <c r="B22" s="22" t="s">
        <v>38</v>
      </c>
      <c r="C22" s="23">
        <v>6205.31021</v>
      </c>
      <c r="D22" s="20">
        <v>0</v>
      </c>
      <c r="E22" s="24"/>
      <c r="F22" s="25">
        <f aca="true" t="shared" si="0" ref="F22:F33">(C22-E22)*D22/100</f>
        <v>0</v>
      </c>
    </row>
    <row r="23" spans="1:6" ht="70.5" customHeight="1">
      <c r="A23" s="27" t="s">
        <v>39</v>
      </c>
      <c r="B23" s="22" t="s">
        <v>40</v>
      </c>
      <c r="C23" s="23"/>
      <c r="D23" s="20">
        <v>0</v>
      </c>
      <c r="E23" s="24"/>
      <c r="F23" s="25">
        <f>(C23-E23)*D23/100</f>
        <v>0</v>
      </c>
    </row>
    <row r="24" spans="1:6" ht="57" customHeight="1">
      <c r="A24" s="27" t="s">
        <v>41</v>
      </c>
      <c r="B24" s="22" t="s">
        <v>42</v>
      </c>
      <c r="C24" s="23"/>
      <c r="D24" s="20">
        <v>20</v>
      </c>
      <c r="E24" s="24"/>
      <c r="F24" s="25">
        <f>(C24-E24)*D24/100</f>
        <v>0</v>
      </c>
    </row>
    <row r="25" spans="1:6" ht="25.5">
      <c r="A25" s="27" t="s">
        <v>43</v>
      </c>
      <c r="B25" s="22" t="s">
        <v>44</v>
      </c>
      <c r="C25" s="23"/>
      <c r="D25" s="20">
        <v>20</v>
      </c>
      <c r="E25" s="24"/>
      <c r="F25" s="25">
        <f>(C25-E25)*D25/100</f>
        <v>0</v>
      </c>
    </row>
    <row r="26" spans="1:6" ht="29.25" customHeight="1">
      <c r="A26" s="27" t="s">
        <v>45</v>
      </c>
      <c r="B26" s="22" t="s">
        <v>46</v>
      </c>
      <c r="C26" s="23"/>
      <c r="D26" s="20">
        <v>20</v>
      </c>
      <c r="E26" s="24"/>
      <c r="F26" s="25">
        <f t="shared" si="0"/>
        <v>0</v>
      </c>
    </row>
    <row r="27" spans="1:6" ht="65.25" customHeight="1">
      <c r="A27" s="28" t="s">
        <v>47</v>
      </c>
      <c r="B27" s="22" t="s">
        <v>48</v>
      </c>
      <c r="C27" s="23"/>
      <c r="D27" s="20">
        <v>50</v>
      </c>
      <c r="E27" s="24"/>
      <c r="F27" s="25">
        <f t="shared" si="0"/>
        <v>0</v>
      </c>
    </row>
    <row r="28" spans="1:6" ht="33.75" customHeight="1">
      <c r="A28" s="28" t="s">
        <v>49</v>
      </c>
      <c r="B28" s="22" t="s">
        <v>50</v>
      </c>
      <c r="C28" s="23"/>
      <c r="D28" s="20">
        <v>50</v>
      </c>
      <c r="E28" s="24"/>
      <c r="F28" s="25">
        <f t="shared" si="0"/>
        <v>0</v>
      </c>
    </row>
    <row r="29" spans="1:6" ht="63.75" customHeight="1">
      <c r="A29" s="28" t="s">
        <v>51</v>
      </c>
      <c r="B29" s="22" t="s">
        <v>52</v>
      </c>
      <c r="C29" s="23"/>
      <c r="D29" s="20">
        <v>50</v>
      </c>
      <c r="E29" s="24"/>
      <c r="F29" s="25">
        <f t="shared" si="0"/>
        <v>0</v>
      </c>
    </row>
    <row r="30" spans="1:6" ht="30" customHeight="1">
      <c r="A30" s="28" t="s">
        <v>53</v>
      </c>
      <c r="B30" s="22" t="s">
        <v>54</v>
      </c>
      <c r="C30" s="23"/>
      <c r="D30" s="20">
        <v>100</v>
      </c>
      <c r="E30" s="24"/>
      <c r="F30" s="25">
        <f t="shared" si="0"/>
        <v>0</v>
      </c>
    </row>
    <row r="31" spans="1:6" ht="12.75">
      <c r="A31" s="21" t="s">
        <v>55</v>
      </c>
      <c r="B31" s="22" t="s">
        <v>56</v>
      </c>
      <c r="C31" s="23"/>
      <c r="D31" s="20">
        <v>100</v>
      </c>
      <c r="E31" s="24"/>
      <c r="F31" s="25">
        <f t="shared" si="0"/>
        <v>0</v>
      </c>
    </row>
    <row r="32" spans="1:6" ht="38.25">
      <c r="A32" s="21" t="s">
        <v>57</v>
      </c>
      <c r="B32" s="22" t="s">
        <v>58</v>
      </c>
      <c r="C32" s="26"/>
      <c r="D32" s="20">
        <v>100</v>
      </c>
      <c r="E32" s="24"/>
      <c r="F32" s="25">
        <f t="shared" si="0"/>
        <v>0</v>
      </c>
    </row>
    <row r="33" spans="1:6" ht="30" customHeight="1">
      <c r="A33" s="21" t="s">
        <v>59</v>
      </c>
      <c r="B33" s="22" t="s">
        <v>60</v>
      </c>
      <c r="C33" s="26"/>
      <c r="D33" s="20">
        <v>150</v>
      </c>
      <c r="E33" s="24"/>
      <c r="F33" s="25">
        <f t="shared" si="0"/>
        <v>0</v>
      </c>
    </row>
    <row r="34" spans="1:6" ht="12.75">
      <c r="A34" s="17" t="s">
        <v>61</v>
      </c>
      <c r="B34" s="18" t="s">
        <v>62</v>
      </c>
      <c r="C34" s="19">
        <f>C35+C41</f>
        <v>0</v>
      </c>
      <c r="D34" s="20" t="s">
        <v>10</v>
      </c>
      <c r="E34" s="19">
        <f>E35+E41</f>
        <v>0</v>
      </c>
      <c r="F34" s="19">
        <f>F35+F41</f>
        <v>0</v>
      </c>
    </row>
    <row r="35" spans="1:6" ht="12.75">
      <c r="A35" s="29" t="s">
        <v>63</v>
      </c>
      <c r="B35" s="18" t="s">
        <v>64</v>
      </c>
      <c r="C35" s="19">
        <f>SUM(C36:C40)</f>
        <v>0</v>
      </c>
      <c r="D35" s="20">
        <v>0</v>
      </c>
      <c r="E35" s="19">
        <f>SUM(E36:E40)</f>
        <v>0</v>
      </c>
      <c r="F35" s="19">
        <f>SUM(F36:F40)</f>
        <v>0</v>
      </c>
    </row>
    <row r="36" spans="1:6" ht="91.5" customHeight="1">
      <c r="A36" s="21" t="s">
        <v>65</v>
      </c>
      <c r="B36" s="22" t="s">
        <v>66</v>
      </c>
      <c r="C36" s="23"/>
      <c r="D36" s="20">
        <v>0</v>
      </c>
      <c r="E36" s="24"/>
      <c r="F36" s="25">
        <f>(C36-E36)*D36/100</f>
        <v>0</v>
      </c>
    </row>
    <row r="37" spans="1:6" ht="89.25">
      <c r="A37" s="30" t="s">
        <v>67</v>
      </c>
      <c r="B37" s="22" t="s">
        <v>68</v>
      </c>
      <c r="C37" s="23"/>
      <c r="D37" s="20">
        <v>20</v>
      </c>
      <c r="E37" s="24"/>
      <c r="F37" s="25">
        <f>(C37-E37)*D37/100</f>
        <v>0</v>
      </c>
    </row>
    <row r="38" spans="1:6" ht="39" customHeight="1">
      <c r="A38" s="30" t="s">
        <v>69</v>
      </c>
      <c r="B38" s="31" t="s">
        <v>70</v>
      </c>
      <c r="C38" s="23"/>
      <c r="D38" s="32">
        <v>35</v>
      </c>
      <c r="E38" s="24"/>
      <c r="F38" s="25">
        <f>(C38-E38)*D38/100</f>
        <v>0</v>
      </c>
    </row>
    <row r="39" spans="1:6" ht="55.5" customHeight="1">
      <c r="A39" s="33" t="s">
        <v>71</v>
      </c>
      <c r="B39" s="22" t="s">
        <v>72</v>
      </c>
      <c r="C39" s="23"/>
      <c r="D39" s="20">
        <v>50</v>
      </c>
      <c r="E39" s="24"/>
      <c r="F39" s="25">
        <f>(C39-E39)*D39/100</f>
        <v>0</v>
      </c>
    </row>
    <row r="40" spans="1:6" ht="15" customHeight="1">
      <c r="A40" s="34" t="s">
        <v>73</v>
      </c>
      <c r="B40" s="22" t="s">
        <v>74</v>
      </c>
      <c r="C40" s="23"/>
      <c r="D40" s="20">
        <v>100</v>
      </c>
      <c r="E40" s="24"/>
      <c r="F40" s="25">
        <f>(C40-E40)*D40/100</f>
        <v>0</v>
      </c>
    </row>
    <row r="41" spans="1:6" ht="15" customHeight="1">
      <c r="A41" s="35" t="s">
        <v>75</v>
      </c>
      <c r="B41" s="18" t="s">
        <v>76</v>
      </c>
      <c r="C41" s="19">
        <f>SUM(C42:C46)</f>
        <v>0</v>
      </c>
      <c r="D41" s="20">
        <v>0</v>
      </c>
      <c r="E41" s="19">
        <f>SUM(E42:E46)</f>
        <v>0</v>
      </c>
      <c r="F41" s="19">
        <f>SUM(F42:F46)</f>
        <v>0</v>
      </c>
    </row>
    <row r="42" spans="1:6" ht="90.75" customHeight="1">
      <c r="A42" s="36" t="s">
        <v>77</v>
      </c>
      <c r="B42" s="22" t="s">
        <v>78</v>
      </c>
      <c r="C42" s="23"/>
      <c r="D42" s="20">
        <v>0</v>
      </c>
      <c r="E42" s="24"/>
      <c r="F42" s="25">
        <f>(C42-E42)*D42/100</f>
        <v>0</v>
      </c>
    </row>
    <row r="43" spans="1:6" ht="89.25">
      <c r="A43" s="36" t="s">
        <v>79</v>
      </c>
      <c r="B43" s="22" t="s">
        <v>80</v>
      </c>
      <c r="C43" s="23"/>
      <c r="D43" s="20">
        <v>20</v>
      </c>
      <c r="E43" s="24"/>
      <c r="F43" s="25">
        <f>(C43-E43)*D43/100</f>
        <v>0</v>
      </c>
    </row>
    <row r="44" spans="1:6" ht="44.25" customHeight="1">
      <c r="A44" s="37" t="s">
        <v>81</v>
      </c>
      <c r="B44" s="31" t="s">
        <v>82</v>
      </c>
      <c r="C44" s="23"/>
      <c r="D44" s="32">
        <v>35</v>
      </c>
      <c r="E44" s="24"/>
      <c r="F44" s="25">
        <f>(C44-E44)*D44/100</f>
        <v>0</v>
      </c>
    </row>
    <row r="45" spans="1:6" ht="63.75">
      <c r="A45" s="38" t="s">
        <v>83</v>
      </c>
      <c r="B45" s="22" t="s">
        <v>84</v>
      </c>
      <c r="C45" s="23"/>
      <c r="D45" s="20">
        <v>50</v>
      </c>
      <c r="E45" s="24"/>
      <c r="F45" s="25">
        <f>(C45-E45)*D45/100</f>
        <v>0</v>
      </c>
    </row>
    <row r="46" spans="1:6" ht="12.75">
      <c r="A46" s="21" t="s">
        <v>85</v>
      </c>
      <c r="B46" s="22" t="s">
        <v>86</v>
      </c>
      <c r="C46" s="23"/>
      <c r="D46" s="20">
        <v>100</v>
      </c>
      <c r="E46" s="24"/>
      <c r="F46" s="25">
        <f>(C46-E46)*D46/100</f>
        <v>0</v>
      </c>
    </row>
    <row r="47" spans="1:6" ht="12.75">
      <c r="A47" s="17" t="s">
        <v>87</v>
      </c>
      <c r="B47" s="22" t="s">
        <v>88</v>
      </c>
      <c r="C47" s="19">
        <f>C48+C63+C80+C95+C110+C125+C168</f>
        <v>739.25943</v>
      </c>
      <c r="D47" s="20" t="s">
        <v>10</v>
      </c>
      <c r="E47" s="19">
        <f>E48+E63+E80+E95+E110+E125+E168</f>
        <v>210.8034825</v>
      </c>
      <c r="F47" s="19">
        <f>F48+F63+F80+F95+F110+F125+F168</f>
        <v>528.4559474999999</v>
      </c>
    </row>
    <row r="48" spans="1:6" ht="12.75">
      <c r="A48" s="29" t="s">
        <v>89</v>
      </c>
      <c r="B48" s="22" t="s">
        <v>90</v>
      </c>
      <c r="C48" s="19">
        <f>SUM(C49:C57)</f>
        <v>511.44901</v>
      </c>
      <c r="D48" s="20">
        <v>0</v>
      </c>
      <c r="E48" s="19">
        <f>SUM(E49:E57)</f>
        <v>127.8622525</v>
      </c>
      <c r="F48" s="19">
        <f>SUM(F49:F57)</f>
        <v>383.5867575</v>
      </c>
    </row>
    <row r="49" spans="1:6" ht="120.75" customHeight="1">
      <c r="A49" s="38" t="s">
        <v>91</v>
      </c>
      <c r="B49" s="39" t="s">
        <v>92</v>
      </c>
      <c r="C49" s="23"/>
      <c r="D49" s="20">
        <v>0</v>
      </c>
      <c r="E49" s="24"/>
      <c r="F49" s="25">
        <f>(C49-E49)*D49/100</f>
        <v>0</v>
      </c>
    </row>
    <row r="50" spans="1:6" ht="99" customHeight="1">
      <c r="A50" s="40" t="s">
        <v>93</v>
      </c>
      <c r="B50" s="39" t="s">
        <v>94</v>
      </c>
      <c r="C50" s="23"/>
      <c r="D50" s="20">
        <v>20</v>
      </c>
      <c r="E50" s="24"/>
      <c r="F50" s="25">
        <f aca="true" t="shared" si="1" ref="F50:F55">(C50-E50)*D50/100</f>
        <v>0</v>
      </c>
    </row>
    <row r="51" spans="1:6" ht="59.25" customHeight="1">
      <c r="A51" s="38" t="s">
        <v>95</v>
      </c>
      <c r="B51" s="39" t="s">
        <v>96</v>
      </c>
      <c r="C51" s="23"/>
      <c r="D51" s="20">
        <v>20</v>
      </c>
      <c r="E51" s="24"/>
      <c r="F51" s="25">
        <f t="shared" si="1"/>
        <v>0</v>
      </c>
    </row>
    <row r="52" spans="1:6" ht="53.25" customHeight="1">
      <c r="A52" s="38" t="s">
        <v>97</v>
      </c>
      <c r="B52" s="39" t="s">
        <v>98</v>
      </c>
      <c r="C52" s="23"/>
      <c r="D52" s="20">
        <v>50</v>
      </c>
      <c r="E52" s="24"/>
      <c r="F52" s="25">
        <f t="shared" si="1"/>
        <v>0</v>
      </c>
    </row>
    <row r="53" spans="1:6" ht="38.25">
      <c r="A53" s="38" t="s">
        <v>99</v>
      </c>
      <c r="B53" s="39" t="s">
        <v>100</v>
      </c>
      <c r="C53" s="26"/>
      <c r="D53" s="20">
        <v>50</v>
      </c>
      <c r="E53" s="24"/>
      <c r="F53" s="25">
        <f t="shared" si="1"/>
        <v>0</v>
      </c>
    </row>
    <row r="54" spans="1:6" ht="25.5">
      <c r="A54" s="38" t="s">
        <v>101</v>
      </c>
      <c r="B54" s="39" t="s">
        <v>102</v>
      </c>
      <c r="C54" s="26"/>
      <c r="D54" s="20">
        <v>50</v>
      </c>
      <c r="E54" s="24"/>
      <c r="F54" s="25">
        <f t="shared" si="1"/>
        <v>0</v>
      </c>
    </row>
    <row r="55" spans="1:6" ht="29.25" customHeight="1">
      <c r="A55" s="38" t="s">
        <v>103</v>
      </c>
      <c r="B55" s="39" t="s">
        <v>104</v>
      </c>
      <c r="C55" s="26"/>
      <c r="D55" s="20">
        <v>75</v>
      </c>
      <c r="E55" s="24"/>
      <c r="F55" s="25">
        <f t="shared" si="1"/>
        <v>0</v>
      </c>
    </row>
    <row r="56" spans="1:6" ht="30" customHeight="1">
      <c r="A56" s="38" t="s">
        <v>105</v>
      </c>
      <c r="B56" s="39" t="s">
        <v>106</v>
      </c>
      <c r="C56" s="26"/>
      <c r="D56" s="20">
        <v>100</v>
      </c>
      <c r="E56" s="24"/>
      <c r="F56" s="25">
        <f>(C56-E56)*D56/100</f>
        <v>0</v>
      </c>
    </row>
    <row r="57" spans="1:6" ht="12.75">
      <c r="A57" s="38" t="s">
        <v>107</v>
      </c>
      <c r="B57" s="39" t="s">
        <v>108</v>
      </c>
      <c r="C57" s="41">
        <f>C58+C60+C61</f>
        <v>511.44901</v>
      </c>
      <c r="D57" s="20" t="s">
        <v>10</v>
      </c>
      <c r="E57" s="41">
        <f>E58+E60+E61</f>
        <v>127.8622525</v>
      </c>
      <c r="F57" s="41">
        <f>F58+F60+F61</f>
        <v>383.5867575</v>
      </c>
    </row>
    <row r="58" spans="1:6" ht="12.75">
      <c r="A58" s="42" t="s">
        <v>109</v>
      </c>
      <c r="B58" s="39" t="s">
        <v>110</v>
      </c>
      <c r="C58" s="43">
        <v>511.44901</v>
      </c>
      <c r="D58" s="44">
        <v>100</v>
      </c>
      <c r="E58" s="24">
        <v>127.8622525</v>
      </c>
      <c r="F58" s="25">
        <f>(C58-E58)*D58/100</f>
        <v>383.5867575</v>
      </c>
    </row>
    <row r="59" spans="1:6" ht="34.5" customHeight="1">
      <c r="A59" s="45" t="s">
        <v>111</v>
      </c>
      <c r="B59" s="39" t="s">
        <v>112</v>
      </c>
      <c r="C59" s="43"/>
      <c r="D59" s="44">
        <v>100</v>
      </c>
      <c r="E59" s="24"/>
      <c r="F59" s="25">
        <f>(C59-E59)*D59/100</f>
        <v>0</v>
      </c>
    </row>
    <row r="60" spans="1:6" ht="18.75" customHeight="1">
      <c r="A60" s="21" t="s">
        <v>113</v>
      </c>
      <c r="B60" s="39" t="s">
        <v>114</v>
      </c>
      <c r="C60" s="43"/>
      <c r="D60" s="44">
        <v>100</v>
      </c>
      <c r="E60" s="24"/>
      <c r="F60" s="25">
        <f>(C60-E60)*D60/100</f>
        <v>0</v>
      </c>
    </row>
    <row r="61" spans="1:6" ht="25.5">
      <c r="A61" s="21" t="s">
        <v>115</v>
      </c>
      <c r="B61" s="39" t="s">
        <v>116</v>
      </c>
      <c r="C61" s="43"/>
      <c r="D61" s="44">
        <v>120</v>
      </c>
      <c r="E61" s="24"/>
      <c r="F61" s="25">
        <f>(C61-E61)*D61/100</f>
        <v>0</v>
      </c>
    </row>
    <row r="62" spans="1:6" ht="102">
      <c r="A62" s="21" t="s">
        <v>117</v>
      </c>
      <c r="B62" s="39" t="s">
        <v>118</v>
      </c>
      <c r="C62" s="43"/>
      <c r="D62" s="44">
        <v>200</v>
      </c>
      <c r="E62" s="24"/>
      <c r="F62" s="25">
        <f>(C62-E62)*D62/100</f>
        <v>0</v>
      </c>
    </row>
    <row r="63" spans="1:6" ht="12.75">
      <c r="A63" s="46" t="s">
        <v>119</v>
      </c>
      <c r="B63" s="47" t="s">
        <v>120</v>
      </c>
      <c r="C63" s="48">
        <f>SUM(C64:C73)</f>
        <v>0</v>
      </c>
      <c r="D63" s="49">
        <v>0</v>
      </c>
      <c r="E63" s="48">
        <f>SUM(E64:E73)</f>
        <v>0</v>
      </c>
      <c r="F63" s="48">
        <f>SUM(F64:F73)</f>
        <v>0</v>
      </c>
    </row>
    <row r="64" spans="1:6" ht="120.75" customHeight="1">
      <c r="A64" s="50" t="s">
        <v>121</v>
      </c>
      <c r="B64" s="39" t="s">
        <v>122</v>
      </c>
      <c r="C64" s="51"/>
      <c r="D64" s="49">
        <v>0</v>
      </c>
      <c r="E64" s="24"/>
      <c r="F64" s="25">
        <f aca="true" t="shared" si="2" ref="F64:F71">(C64-E64)*D64/100</f>
        <v>0</v>
      </c>
    </row>
    <row r="65" spans="1:6" ht="114.75">
      <c r="A65" s="50" t="s">
        <v>123</v>
      </c>
      <c r="B65" s="39" t="s">
        <v>124</v>
      </c>
      <c r="C65" s="52"/>
      <c r="D65" s="44">
        <v>20</v>
      </c>
      <c r="E65" s="24"/>
      <c r="F65" s="25">
        <f t="shared" si="2"/>
        <v>0</v>
      </c>
    </row>
    <row r="66" spans="1:6" ht="63.75">
      <c r="A66" s="50" t="s">
        <v>125</v>
      </c>
      <c r="B66" s="22" t="s">
        <v>126</v>
      </c>
      <c r="C66" s="52"/>
      <c r="D66" s="44">
        <v>20</v>
      </c>
      <c r="E66" s="24"/>
      <c r="F66" s="25">
        <f t="shared" si="2"/>
        <v>0</v>
      </c>
    </row>
    <row r="67" spans="1:6" ht="42" customHeight="1">
      <c r="A67" s="50" t="s">
        <v>127</v>
      </c>
      <c r="B67" s="22" t="s">
        <v>128</v>
      </c>
      <c r="C67" s="52"/>
      <c r="D67" s="44">
        <v>20</v>
      </c>
      <c r="E67" s="24"/>
      <c r="F67" s="25">
        <f t="shared" si="2"/>
        <v>0</v>
      </c>
    </row>
    <row r="68" spans="1:6" ht="59.25" customHeight="1">
      <c r="A68" s="50" t="s">
        <v>129</v>
      </c>
      <c r="B68" s="22" t="s">
        <v>130</v>
      </c>
      <c r="C68" s="52"/>
      <c r="D68" s="44">
        <v>50</v>
      </c>
      <c r="E68" s="24"/>
      <c r="F68" s="25">
        <f t="shared" si="2"/>
        <v>0</v>
      </c>
    </row>
    <row r="69" spans="1:6" ht="38.25">
      <c r="A69" s="50" t="s">
        <v>131</v>
      </c>
      <c r="B69" s="22" t="s">
        <v>132</v>
      </c>
      <c r="C69" s="53"/>
      <c r="D69" s="44">
        <v>50</v>
      </c>
      <c r="E69" s="24"/>
      <c r="F69" s="25">
        <f t="shared" si="2"/>
        <v>0</v>
      </c>
    </row>
    <row r="70" spans="1:6" ht="33" customHeight="1">
      <c r="A70" s="50" t="s">
        <v>133</v>
      </c>
      <c r="B70" s="22" t="s">
        <v>134</v>
      </c>
      <c r="C70" s="53"/>
      <c r="D70" s="44">
        <v>50</v>
      </c>
      <c r="E70" s="24"/>
      <c r="F70" s="25">
        <f t="shared" si="2"/>
        <v>0</v>
      </c>
    </row>
    <row r="71" spans="1:6" ht="30" customHeight="1">
      <c r="A71" s="50" t="s">
        <v>135</v>
      </c>
      <c r="B71" s="22" t="s">
        <v>136</v>
      </c>
      <c r="C71" s="53"/>
      <c r="D71" s="44">
        <v>75</v>
      </c>
      <c r="E71" s="24"/>
      <c r="F71" s="25">
        <f t="shared" si="2"/>
        <v>0</v>
      </c>
    </row>
    <row r="72" spans="1:6" ht="30" customHeight="1">
      <c r="A72" s="45" t="s">
        <v>137</v>
      </c>
      <c r="B72" s="22" t="s">
        <v>138</v>
      </c>
      <c r="C72" s="53"/>
      <c r="D72" s="44">
        <v>100</v>
      </c>
      <c r="E72" s="24"/>
      <c r="F72" s="25">
        <f>(C72-E72)*D72/100</f>
        <v>0</v>
      </c>
    </row>
    <row r="73" spans="1:6" ht="12.75">
      <c r="A73" s="45" t="s">
        <v>139</v>
      </c>
      <c r="B73" s="22" t="s">
        <v>140</v>
      </c>
      <c r="C73" s="41">
        <f>C74+C77+C78</f>
        <v>0</v>
      </c>
      <c r="D73" s="20" t="s">
        <v>10</v>
      </c>
      <c r="E73" s="41">
        <f>E74+E77+E78</f>
        <v>0</v>
      </c>
      <c r="F73" s="41">
        <f>F74+F77+F78</f>
        <v>0</v>
      </c>
    </row>
    <row r="74" spans="1:6" ht="12.75">
      <c r="A74" s="21" t="s">
        <v>141</v>
      </c>
      <c r="B74" s="22" t="s">
        <v>142</v>
      </c>
      <c r="C74" s="54"/>
      <c r="D74" s="20">
        <v>100</v>
      </c>
      <c r="E74" s="55"/>
      <c r="F74" s="25">
        <f aca="true" t="shared" si="3" ref="F74:F79">(C74-E74)*D74/100</f>
        <v>0</v>
      </c>
    </row>
    <row r="75" spans="1:6" ht="51">
      <c r="A75" s="42" t="s">
        <v>143</v>
      </c>
      <c r="B75" s="22" t="s">
        <v>144</v>
      </c>
      <c r="C75" s="54"/>
      <c r="D75" s="20">
        <v>100</v>
      </c>
      <c r="E75" s="55"/>
      <c r="F75" s="25">
        <f t="shared" si="3"/>
        <v>0</v>
      </c>
    </row>
    <row r="76" spans="1:6" ht="37.5" customHeight="1">
      <c r="A76" s="42" t="s">
        <v>145</v>
      </c>
      <c r="B76" s="22" t="s">
        <v>146</v>
      </c>
      <c r="C76" s="54"/>
      <c r="D76" s="20">
        <v>100</v>
      </c>
      <c r="E76" s="55"/>
      <c r="F76" s="25">
        <f t="shared" si="3"/>
        <v>0</v>
      </c>
    </row>
    <row r="77" spans="1:6" ht="14.25" customHeight="1">
      <c r="A77" s="21" t="s">
        <v>147</v>
      </c>
      <c r="B77" s="22" t="s">
        <v>148</v>
      </c>
      <c r="C77" s="54"/>
      <c r="D77" s="20">
        <v>100</v>
      </c>
      <c r="E77" s="55"/>
      <c r="F77" s="25">
        <f t="shared" si="3"/>
        <v>0</v>
      </c>
    </row>
    <row r="78" spans="1:6" ht="25.5">
      <c r="A78" s="21" t="s">
        <v>149</v>
      </c>
      <c r="B78" s="22" t="s">
        <v>150</v>
      </c>
      <c r="C78" s="54"/>
      <c r="D78" s="20">
        <v>120</v>
      </c>
      <c r="E78" s="55"/>
      <c r="F78" s="25">
        <f t="shared" si="3"/>
        <v>0</v>
      </c>
    </row>
    <row r="79" spans="1:6" ht="102">
      <c r="A79" s="21" t="s">
        <v>151</v>
      </c>
      <c r="B79" s="39" t="s">
        <v>152</v>
      </c>
      <c r="C79" s="43"/>
      <c r="D79" s="44">
        <v>200</v>
      </c>
      <c r="E79" s="24"/>
      <c r="F79" s="25">
        <f t="shared" si="3"/>
        <v>0</v>
      </c>
    </row>
    <row r="80" spans="1:6" ht="12.75">
      <c r="A80" s="29" t="s">
        <v>153</v>
      </c>
      <c r="B80" s="18" t="s">
        <v>154</v>
      </c>
      <c r="C80" s="48">
        <f>SUM(C81:C89)</f>
        <v>0</v>
      </c>
      <c r="D80" s="20">
        <v>0</v>
      </c>
      <c r="E80" s="48">
        <f>SUM(E81:E89)</f>
        <v>0</v>
      </c>
      <c r="F80" s="48">
        <f>SUM(F81:F89)</f>
        <v>0</v>
      </c>
    </row>
    <row r="81" spans="1:6" ht="124.5" customHeight="1">
      <c r="A81" s="50" t="s">
        <v>155</v>
      </c>
      <c r="B81" s="22" t="s">
        <v>156</v>
      </c>
      <c r="C81" s="51"/>
      <c r="D81" s="20">
        <v>0</v>
      </c>
      <c r="E81" s="24"/>
      <c r="F81" s="25">
        <f aca="true" t="shared" si="4" ref="F81:F88">(C81-E81)*D81/100</f>
        <v>0</v>
      </c>
    </row>
    <row r="82" spans="1:6" ht="114.75">
      <c r="A82" s="50" t="s">
        <v>157</v>
      </c>
      <c r="B82" s="22" t="s">
        <v>158</v>
      </c>
      <c r="C82" s="51"/>
      <c r="D82" s="20">
        <v>20</v>
      </c>
      <c r="E82" s="24"/>
      <c r="F82" s="25">
        <f>(C82-E82)*D82/100</f>
        <v>0</v>
      </c>
    </row>
    <row r="83" spans="1:6" ht="63.75">
      <c r="A83" s="56" t="s">
        <v>159</v>
      </c>
      <c r="B83" s="22" t="s">
        <v>160</v>
      </c>
      <c r="C83" s="51"/>
      <c r="D83" s="20">
        <v>20</v>
      </c>
      <c r="E83" s="24"/>
      <c r="F83" s="25">
        <f t="shared" si="4"/>
        <v>0</v>
      </c>
    </row>
    <row r="84" spans="1:6" ht="60.75" customHeight="1">
      <c r="A84" s="50" t="s">
        <v>161</v>
      </c>
      <c r="B84" s="22" t="s">
        <v>162</v>
      </c>
      <c r="C84" s="51"/>
      <c r="D84" s="20">
        <v>50</v>
      </c>
      <c r="E84" s="24"/>
      <c r="F84" s="25">
        <f t="shared" si="4"/>
        <v>0</v>
      </c>
    </row>
    <row r="85" spans="1:6" ht="38.25">
      <c r="A85" s="50" t="s">
        <v>163</v>
      </c>
      <c r="B85" s="22" t="s">
        <v>164</v>
      </c>
      <c r="C85" s="43"/>
      <c r="D85" s="20">
        <v>50</v>
      </c>
      <c r="E85" s="24"/>
      <c r="F85" s="25">
        <f t="shared" si="4"/>
        <v>0</v>
      </c>
    </row>
    <row r="86" spans="1:6" ht="33" customHeight="1">
      <c r="A86" s="50" t="s">
        <v>165</v>
      </c>
      <c r="B86" s="22" t="s">
        <v>166</v>
      </c>
      <c r="C86" s="43"/>
      <c r="D86" s="20">
        <v>50</v>
      </c>
      <c r="E86" s="24"/>
      <c r="F86" s="25">
        <f t="shared" si="4"/>
        <v>0</v>
      </c>
    </row>
    <row r="87" spans="1:6" ht="31.5" customHeight="1">
      <c r="A87" s="50" t="s">
        <v>167</v>
      </c>
      <c r="B87" s="22" t="s">
        <v>168</v>
      </c>
      <c r="C87" s="43"/>
      <c r="D87" s="20">
        <v>75</v>
      </c>
      <c r="E87" s="24"/>
      <c r="F87" s="25">
        <f t="shared" si="4"/>
        <v>0</v>
      </c>
    </row>
    <row r="88" spans="1:6" ht="31.5" customHeight="1">
      <c r="A88" s="45" t="s">
        <v>169</v>
      </c>
      <c r="B88" s="22" t="s">
        <v>170</v>
      </c>
      <c r="C88" s="43"/>
      <c r="D88" s="20">
        <v>100</v>
      </c>
      <c r="E88" s="24"/>
      <c r="F88" s="25">
        <f t="shared" si="4"/>
        <v>0</v>
      </c>
    </row>
    <row r="89" spans="1:6" ht="12.75">
      <c r="A89" s="45" t="s">
        <v>171</v>
      </c>
      <c r="B89" s="22" t="s">
        <v>172</v>
      </c>
      <c r="C89" s="41">
        <f>C90+C92+C93</f>
        <v>0</v>
      </c>
      <c r="D89" s="20" t="s">
        <v>10</v>
      </c>
      <c r="E89" s="41">
        <f>E90+E92+E93</f>
        <v>0</v>
      </c>
      <c r="F89" s="41">
        <f>F90+F92+F93</f>
        <v>0</v>
      </c>
    </row>
    <row r="90" spans="1:6" ht="12.75">
      <c r="A90" s="21" t="s">
        <v>173</v>
      </c>
      <c r="B90" s="22" t="s">
        <v>174</v>
      </c>
      <c r="C90" s="53"/>
      <c r="D90" s="20">
        <v>100</v>
      </c>
      <c r="E90" s="24"/>
      <c r="F90" s="25">
        <f>(C90-E90)*D90/100</f>
        <v>0</v>
      </c>
    </row>
    <row r="91" spans="1:6" ht="31.5" customHeight="1">
      <c r="A91" s="57" t="s">
        <v>175</v>
      </c>
      <c r="B91" s="22" t="s">
        <v>176</v>
      </c>
      <c r="C91" s="53"/>
      <c r="D91" s="20">
        <v>100</v>
      </c>
      <c r="E91" s="24"/>
      <c r="F91" s="25">
        <f>(C91-E91)*D91/100</f>
        <v>0</v>
      </c>
    </row>
    <row r="92" spans="1:6" ht="12.75">
      <c r="A92" s="21" t="s">
        <v>177</v>
      </c>
      <c r="B92" s="22" t="s">
        <v>178</v>
      </c>
      <c r="C92" s="53"/>
      <c r="D92" s="20">
        <v>100</v>
      </c>
      <c r="E92" s="24"/>
      <c r="F92" s="25">
        <f>(C92-E92)*D92/100</f>
        <v>0</v>
      </c>
    </row>
    <row r="93" spans="1:6" ht="25.5">
      <c r="A93" s="21" t="s">
        <v>179</v>
      </c>
      <c r="B93" s="22" t="s">
        <v>180</v>
      </c>
      <c r="C93" s="53"/>
      <c r="D93" s="20">
        <v>120</v>
      </c>
      <c r="E93" s="24"/>
      <c r="F93" s="25">
        <f>(C93-E93)*D93/100</f>
        <v>0</v>
      </c>
    </row>
    <row r="94" spans="1:6" ht="102">
      <c r="A94" s="21" t="s">
        <v>181</v>
      </c>
      <c r="B94" s="39" t="s">
        <v>182</v>
      </c>
      <c r="C94" s="43"/>
      <c r="D94" s="44">
        <v>200</v>
      </c>
      <c r="E94" s="24"/>
      <c r="F94" s="25">
        <f>(C94-E94)*D94/100</f>
        <v>0</v>
      </c>
    </row>
    <row r="95" spans="1:6" ht="12.75">
      <c r="A95" s="29" t="s">
        <v>183</v>
      </c>
      <c r="B95" s="18" t="s">
        <v>184</v>
      </c>
      <c r="C95" s="48">
        <f>SUM(C96:C104)</f>
        <v>0</v>
      </c>
      <c r="D95" s="20">
        <v>0</v>
      </c>
      <c r="E95" s="48">
        <f>SUM(E96:E104)</f>
        <v>0</v>
      </c>
      <c r="F95" s="48">
        <f>SUM(F96:F104)</f>
        <v>0</v>
      </c>
    </row>
    <row r="96" spans="1:6" ht="123.75" customHeight="1">
      <c r="A96" s="50" t="s">
        <v>185</v>
      </c>
      <c r="B96" s="22" t="s">
        <v>186</v>
      </c>
      <c r="C96" s="51"/>
      <c r="D96" s="20">
        <v>0</v>
      </c>
      <c r="E96" s="24"/>
      <c r="F96" s="25">
        <f aca="true" t="shared" si="5" ref="F96:F103">(C96-E96)*D96/100</f>
        <v>0</v>
      </c>
    </row>
    <row r="97" spans="1:6" ht="93.75" customHeight="1">
      <c r="A97" s="50" t="s">
        <v>187</v>
      </c>
      <c r="B97" s="22" t="s">
        <v>188</v>
      </c>
      <c r="C97" s="51"/>
      <c r="D97" s="20">
        <v>20</v>
      </c>
      <c r="E97" s="24"/>
      <c r="F97" s="25">
        <f t="shared" si="5"/>
        <v>0</v>
      </c>
    </row>
    <row r="98" spans="1:6" ht="59.25" customHeight="1">
      <c r="A98" s="50" t="s">
        <v>189</v>
      </c>
      <c r="B98" s="22" t="s">
        <v>190</v>
      </c>
      <c r="C98" s="51"/>
      <c r="D98" s="20">
        <v>20</v>
      </c>
      <c r="E98" s="24"/>
      <c r="F98" s="25">
        <f t="shared" si="5"/>
        <v>0</v>
      </c>
    </row>
    <row r="99" spans="1:6" ht="51">
      <c r="A99" s="50" t="s">
        <v>191</v>
      </c>
      <c r="B99" s="22" t="s">
        <v>192</v>
      </c>
      <c r="C99" s="51"/>
      <c r="D99" s="20">
        <v>50</v>
      </c>
      <c r="E99" s="24"/>
      <c r="F99" s="25">
        <f t="shared" si="5"/>
        <v>0</v>
      </c>
    </row>
    <row r="100" spans="1:6" ht="38.25">
      <c r="A100" s="50" t="s">
        <v>193</v>
      </c>
      <c r="B100" s="22" t="s">
        <v>194</v>
      </c>
      <c r="C100" s="43"/>
      <c r="D100" s="20">
        <v>50</v>
      </c>
      <c r="E100" s="24"/>
      <c r="F100" s="25">
        <f t="shared" si="5"/>
        <v>0</v>
      </c>
    </row>
    <row r="101" spans="1:6" ht="25.5">
      <c r="A101" s="50" t="s">
        <v>195</v>
      </c>
      <c r="B101" s="22" t="s">
        <v>196</v>
      </c>
      <c r="C101" s="43"/>
      <c r="D101" s="20">
        <v>50</v>
      </c>
      <c r="E101" s="24"/>
      <c r="F101" s="25">
        <f t="shared" si="5"/>
        <v>0</v>
      </c>
    </row>
    <row r="102" spans="1:6" ht="25.5">
      <c r="A102" s="50" t="s">
        <v>197</v>
      </c>
      <c r="B102" s="22" t="s">
        <v>198</v>
      </c>
      <c r="C102" s="43"/>
      <c r="D102" s="20">
        <v>75</v>
      </c>
      <c r="E102" s="24"/>
      <c r="F102" s="25">
        <f t="shared" si="5"/>
        <v>0</v>
      </c>
    </row>
    <row r="103" spans="1:6" ht="30.75" customHeight="1">
      <c r="A103" s="45" t="s">
        <v>199</v>
      </c>
      <c r="B103" s="22" t="s">
        <v>200</v>
      </c>
      <c r="C103" s="43"/>
      <c r="D103" s="20">
        <v>100</v>
      </c>
      <c r="E103" s="24"/>
      <c r="F103" s="25">
        <f t="shared" si="5"/>
        <v>0</v>
      </c>
    </row>
    <row r="104" spans="1:6" ht="17.25" customHeight="1">
      <c r="A104" s="45" t="s">
        <v>201</v>
      </c>
      <c r="B104" s="22" t="s">
        <v>202</v>
      </c>
      <c r="C104" s="41">
        <f>C105+C107+C108</f>
        <v>0</v>
      </c>
      <c r="D104" s="20" t="s">
        <v>10</v>
      </c>
      <c r="E104" s="41">
        <f>E105+E107+E108</f>
        <v>0</v>
      </c>
      <c r="F104" s="41">
        <f>F105+F107+F108</f>
        <v>0</v>
      </c>
    </row>
    <row r="105" spans="1:6" ht="12.75">
      <c r="A105" s="21" t="s">
        <v>203</v>
      </c>
      <c r="B105" s="22" t="s">
        <v>204</v>
      </c>
      <c r="C105" s="43"/>
      <c r="D105" s="20">
        <v>100</v>
      </c>
      <c r="E105" s="24"/>
      <c r="F105" s="25">
        <f>(C105-E105)*D105/100</f>
        <v>0</v>
      </c>
    </row>
    <row r="106" spans="1:6" ht="51">
      <c r="A106" s="58" t="s">
        <v>205</v>
      </c>
      <c r="B106" s="22" t="s">
        <v>206</v>
      </c>
      <c r="C106" s="43"/>
      <c r="D106" s="20">
        <v>100</v>
      </c>
      <c r="E106" s="24"/>
      <c r="F106" s="25">
        <f>(C106-E106)*D106/100</f>
        <v>0</v>
      </c>
    </row>
    <row r="107" spans="1:6" ht="12.75">
      <c r="A107" s="21" t="s">
        <v>207</v>
      </c>
      <c r="B107" s="22" t="s">
        <v>208</v>
      </c>
      <c r="C107" s="43"/>
      <c r="D107" s="20">
        <v>100</v>
      </c>
      <c r="E107" s="24"/>
      <c r="F107" s="25">
        <f>(C107-E107)*D107/100</f>
        <v>0</v>
      </c>
    </row>
    <row r="108" spans="1:6" ht="27.75" customHeight="1">
      <c r="A108" s="21" t="s">
        <v>209</v>
      </c>
      <c r="B108" s="22" t="s">
        <v>210</v>
      </c>
      <c r="C108" s="43"/>
      <c r="D108" s="20">
        <v>120</v>
      </c>
      <c r="E108" s="24"/>
      <c r="F108" s="25">
        <f>(C108-E108)*D108/100</f>
        <v>0</v>
      </c>
    </row>
    <row r="109" spans="1:6" ht="102">
      <c r="A109" s="21" t="s">
        <v>211</v>
      </c>
      <c r="B109" s="39" t="s">
        <v>212</v>
      </c>
      <c r="C109" s="43"/>
      <c r="D109" s="44">
        <v>200</v>
      </c>
      <c r="E109" s="24"/>
      <c r="F109" s="25">
        <f>(C109-E109)*D109/100</f>
        <v>0</v>
      </c>
    </row>
    <row r="110" spans="1:6" ht="19.5" customHeight="1">
      <c r="A110" s="29" t="s">
        <v>213</v>
      </c>
      <c r="B110" s="18" t="s">
        <v>214</v>
      </c>
      <c r="C110" s="48">
        <f>SUM(C111:C119)</f>
        <v>214.94519</v>
      </c>
      <c r="D110" s="20">
        <v>0</v>
      </c>
      <c r="E110" s="48">
        <f>SUM(E111:E119)</f>
        <v>76.74452000000001</v>
      </c>
      <c r="F110" s="48">
        <f>SUM(F111:F119)</f>
        <v>138.20067</v>
      </c>
    </row>
    <row r="111" spans="1:6" ht="117.75" customHeight="1">
      <c r="A111" s="50" t="s">
        <v>215</v>
      </c>
      <c r="B111" s="22" t="s">
        <v>216</v>
      </c>
      <c r="C111" s="51"/>
      <c r="D111" s="20">
        <v>0</v>
      </c>
      <c r="E111" s="24"/>
      <c r="F111" s="25">
        <f aca="true" t="shared" si="6" ref="F111:F118">(C111-E111)*D111/100</f>
        <v>0</v>
      </c>
    </row>
    <row r="112" spans="1:6" ht="94.5" customHeight="1">
      <c r="A112" s="50" t="s">
        <v>217</v>
      </c>
      <c r="B112" s="22" t="s">
        <v>218</v>
      </c>
      <c r="C112" s="51"/>
      <c r="D112" s="20">
        <v>20</v>
      </c>
      <c r="E112" s="24"/>
      <c r="F112" s="25">
        <f t="shared" si="6"/>
        <v>0</v>
      </c>
    </row>
    <row r="113" spans="1:6" ht="57.75" customHeight="1">
      <c r="A113" s="50" t="s">
        <v>219</v>
      </c>
      <c r="B113" s="22" t="s">
        <v>220</v>
      </c>
      <c r="C113" s="51"/>
      <c r="D113" s="20">
        <v>20</v>
      </c>
      <c r="E113" s="24"/>
      <c r="F113" s="25">
        <f t="shared" si="6"/>
        <v>0</v>
      </c>
    </row>
    <row r="114" spans="1:6" ht="51">
      <c r="A114" s="50" t="s">
        <v>221</v>
      </c>
      <c r="B114" s="22" t="s">
        <v>222</v>
      </c>
      <c r="C114" s="51"/>
      <c r="D114" s="20">
        <v>50</v>
      </c>
      <c r="E114" s="24"/>
      <c r="F114" s="25">
        <f t="shared" si="6"/>
        <v>0</v>
      </c>
    </row>
    <row r="115" spans="1:6" ht="38.25">
      <c r="A115" s="50" t="s">
        <v>223</v>
      </c>
      <c r="B115" s="22" t="s">
        <v>224</v>
      </c>
      <c r="C115" s="43"/>
      <c r="D115" s="20">
        <v>50</v>
      </c>
      <c r="E115" s="24"/>
      <c r="F115" s="25">
        <f t="shared" si="6"/>
        <v>0</v>
      </c>
    </row>
    <row r="116" spans="1:6" ht="33" customHeight="1">
      <c r="A116" s="50" t="s">
        <v>225</v>
      </c>
      <c r="B116" s="22" t="s">
        <v>226</v>
      </c>
      <c r="C116" s="43"/>
      <c r="D116" s="20">
        <v>50</v>
      </c>
      <c r="E116" s="24"/>
      <c r="F116" s="25">
        <f t="shared" si="6"/>
        <v>0</v>
      </c>
    </row>
    <row r="117" spans="1:6" ht="33" customHeight="1">
      <c r="A117" s="50" t="s">
        <v>227</v>
      </c>
      <c r="B117" s="22" t="s">
        <v>228</v>
      </c>
      <c r="C117" s="43"/>
      <c r="D117" s="20">
        <v>75</v>
      </c>
      <c r="E117" s="24"/>
      <c r="F117" s="25">
        <f t="shared" si="6"/>
        <v>0</v>
      </c>
    </row>
    <row r="118" spans="1:6" ht="31.5" customHeight="1">
      <c r="A118" s="45" t="s">
        <v>229</v>
      </c>
      <c r="B118" s="22" t="s">
        <v>230</v>
      </c>
      <c r="C118" s="43"/>
      <c r="D118" s="20">
        <v>100</v>
      </c>
      <c r="E118" s="24"/>
      <c r="F118" s="25">
        <f t="shared" si="6"/>
        <v>0</v>
      </c>
    </row>
    <row r="119" spans="1:6" ht="12.75">
      <c r="A119" s="45" t="s">
        <v>231</v>
      </c>
      <c r="B119" s="22" t="s">
        <v>232</v>
      </c>
      <c r="C119" s="41">
        <f>C120+C122+C123</f>
        <v>214.94519</v>
      </c>
      <c r="D119" s="20" t="s">
        <v>10</v>
      </c>
      <c r="E119" s="41">
        <f>E120+E122+E123</f>
        <v>76.74452000000001</v>
      </c>
      <c r="F119" s="41">
        <f>F120+F122+F123</f>
        <v>138.20067</v>
      </c>
    </row>
    <row r="120" spans="1:6" ht="12.75">
      <c r="A120" s="21" t="s">
        <v>233</v>
      </c>
      <c r="B120" s="22" t="s">
        <v>234</v>
      </c>
      <c r="C120" s="43">
        <v>214.94519</v>
      </c>
      <c r="D120" s="20">
        <v>100</v>
      </c>
      <c r="E120" s="24">
        <v>76.74452000000001</v>
      </c>
      <c r="F120" s="25">
        <f>(C120-E120)*D120/100</f>
        <v>138.20067</v>
      </c>
    </row>
    <row r="121" spans="1:6" ht="51">
      <c r="A121" s="21" t="s">
        <v>235</v>
      </c>
      <c r="B121" s="22" t="s">
        <v>236</v>
      </c>
      <c r="C121" s="43"/>
      <c r="D121" s="20">
        <v>100</v>
      </c>
      <c r="E121" s="24"/>
      <c r="F121" s="25">
        <f>(C121-E121)*D121/100</f>
        <v>0</v>
      </c>
    </row>
    <row r="122" spans="1:6" ht="23.25" customHeight="1">
      <c r="A122" s="21" t="s">
        <v>237</v>
      </c>
      <c r="B122" s="22" t="s">
        <v>238</v>
      </c>
      <c r="C122" s="43"/>
      <c r="D122" s="20">
        <v>100</v>
      </c>
      <c r="E122" s="24"/>
      <c r="F122" s="25">
        <f>(C122-E122)*D122/100</f>
        <v>0</v>
      </c>
    </row>
    <row r="123" spans="1:6" ht="25.5">
      <c r="A123" s="21" t="s">
        <v>239</v>
      </c>
      <c r="B123" s="22" t="s">
        <v>240</v>
      </c>
      <c r="C123" s="43"/>
      <c r="D123" s="20">
        <v>120</v>
      </c>
      <c r="E123" s="24"/>
      <c r="F123" s="25">
        <f>(C123-E123)*D123/100</f>
        <v>0</v>
      </c>
    </row>
    <row r="124" spans="1:6" ht="102">
      <c r="A124" s="21" t="s">
        <v>241</v>
      </c>
      <c r="B124" s="39" t="s">
        <v>242</v>
      </c>
      <c r="C124" s="43"/>
      <c r="D124" s="44">
        <v>200</v>
      </c>
      <c r="E124" s="24"/>
      <c r="F124" s="25">
        <f>(C124-E124)*D124/100</f>
        <v>0</v>
      </c>
    </row>
    <row r="125" spans="1:6" ht="18.75" customHeight="1">
      <c r="A125" s="35" t="s">
        <v>243</v>
      </c>
      <c r="B125" s="18" t="s">
        <v>244</v>
      </c>
      <c r="C125" s="48">
        <f>C126+C128+C129+C130+C131</f>
        <v>12.86523</v>
      </c>
      <c r="D125" s="48"/>
      <c r="E125" s="48">
        <f>E126+E128+E129+E130+E131</f>
        <v>6.19671</v>
      </c>
      <c r="F125" s="48">
        <f>F126+F128+F129+F130+F131</f>
        <v>6.66852</v>
      </c>
    </row>
    <row r="126" spans="1:6" ht="109.5" customHeight="1">
      <c r="A126" s="59" t="s">
        <v>245</v>
      </c>
      <c r="B126" s="22" t="s">
        <v>246</v>
      </c>
      <c r="C126" s="51"/>
      <c r="D126" s="49">
        <v>0</v>
      </c>
      <c r="E126" s="24"/>
      <c r="F126" s="25">
        <f>(C126-E126)*D126/100</f>
        <v>0</v>
      </c>
    </row>
    <row r="127" spans="1:6" ht="42.75" customHeight="1">
      <c r="A127" s="59" t="s">
        <v>247</v>
      </c>
      <c r="B127" s="22" t="s">
        <v>248</v>
      </c>
      <c r="C127" s="51"/>
      <c r="D127" s="49">
        <v>0</v>
      </c>
      <c r="E127" s="24"/>
      <c r="F127" s="25">
        <f>(C127-E127)*D127/100</f>
        <v>0</v>
      </c>
    </row>
    <row r="128" spans="1:6" ht="133.5" customHeight="1">
      <c r="A128" s="50" t="s">
        <v>249</v>
      </c>
      <c r="B128" s="22" t="s">
        <v>250</v>
      </c>
      <c r="C128" s="51"/>
      <c r="D128" s="44">
        <v>20</v>
      </c>
      <c r="E128" s="24"/>
      <c r="F128" s="25">
        <f>(C128-E128)*D128/100</f>
        <v>0</v>
      </c>
    </row>
    <row r="129" spans="1:6" ht="16.5" customHeight="1">
      <c r="A129" s="60" t="s">
        <v>251</v>
      </c>
      <c r="B129" s="61" t="s">
        <v>252</v>
      </c>
      <c r="C129" s="51"/>
      <c r="D129" s="49">
        <v>35</v>
      </c>
      <c r="E129" s="24"/>
      <c r="F129" s="25">
        <f>(C129-E129)*D129/100</f>
        <v>0</v>
      </c>
    </row>
    <row r="130" spans="1:6" ht="15.75" customHeight="1">
      <c r="A130" s="60" t="s">
        <v>253</v>
      </c>
      <c r="B130" s="61" t="s">
        <v>254</v>
      </c>
      <c r="C130" s="43"/>
      <c r="D130" s="49">
        <v>50</v>
      </c>
      <c r="E130" s="24"/>
      <c r="F130" s="25">
        <f>(C130-E130)*D130/100</f>
        <v>0</v>
      </c>
    </row>
    <row r="131" spans="1:6" ht="16.5" customHeight="1">
      <c r="A131" s="62" t="s">
        <v>255</v>
      </c>
      <c r="B131" s="61" t="s">
        <v>256</v>
      </c>
      <c r="C131" s="63">
        <f>C132+C141+C150+C159</f>
        <v>12.86523</v>
      </c>
      <c r="D131" s="64"/>
      <c r="E131" s="63">
        <f>E132+E141</f>
        <v>6.19671</v>
      </c>
      <c r="F131" s="63">
        <f>F132+F141+F150+F159</f>
        <v>6.66852</v>
      </c>
    </row>
    <row r="132" spans="1:6" s="68" customFormat="1" ht="12.75">
      <c r="A132" s="65" t="s">
        <v>257</v>
      </c>
      <c r="B132" s="61" t="s">
        <v>258</v>
      </c>
      <c r="C132" s="66">
        <f>SUM(C133:C138)</f>
        <v>12.86523</v>
      </c>
      <c r="D132" s="67" t="s">
        <v>10</v>
      </c>
      <c r="E132" s="66">
        <f>SUM(E133:E138)</f>
        <v>6.19671</v>
      </c>
      <c r="F132" s="66">
        <f>SUM(F133:F140)</f>
        <v>6.66852</v>
      </c>
    </row>
    <row r="133" spans="1:7" ht="38.25">
      <c r="A133" s="34" t="s">
        <v>259</v>
      </c>
      <c r="B133" s="22" t="s">
        <v>260</v>
      </c>
      <c r="C133" s="69"/>
      <c r="D133" s="20">
        <v>150</v>
      </c>
      <c r="E133" s="69"/>
      <c r="F133" s="25">
        <f>(C133-E133)*D133/100</f>
        <v>0</v>
      </c>
      <c r="G133" s="5"/>
    </row>
    <row r="134" spans="1:7" ht="25.5">
      <c r="A134" s="34" t="s">
        <v>261</v>
      </c>
      <c r="B134" s="22" t="s">
        <v>262</v>
      </c>
      <c r="C134" s="53"/>
      <c r="D134" s="20">
        <v>180</v>
      </c>
      <c r="E134" s="24"/>
      <c r="F134" s="25">
        <f aca="true" t="shared" si="7" ref="F134:F140">(C134-E134)*D134/100</f>
        <v>0</v>
      </c>
      <c r="G134" s="5"/>
    </row>
    <row r="135" spans="1:7" ht="76.5">
      <c r="A135" s="34" t="s">
        <v>263</v>
      </c>
      <c r="B135" s="22" t="s">
        <v>264</v>
      </c>
      <c r="C135" s="53"/>
      <c r="D135" s="20">
        <v>150</v>
      </c>
      <c r="E135" s="24"/>
      <c r="F135" s="25">
        <f t="shared" si="7"/>
        <v>0</v>
      </c>
      <c r="G135" s="5"/>
    </row>
    <row r="136" spans="1:7" ht="63.75">
      <c r="A136" s="34" t="s">
        <v>265</v>
      </c>
      <c r="B136" s="22" t="s">
        <v>266</v>
      </c>
      <c r="C136" s="53"/>
      <c r="D136" s="20">
        <v>180</v>
      </c>
      <c r="E136" s="24"/>
      <c r="F136" s="25">
        <f t="shared" si="7"/>
        <v>0</v>
      </c>
      <c r="G136" s="5"/>
    </row>
    <row r="137" spans="1:7" ht="51">
      <c r="A137" s="34" t="s">
        <v>267</v>
      </c>
      <c r="B137" s="22" t="s">
        <v>268</v>
      </c>
      <c r="C137" s="53"/>
      <c r="D137" s="20">
        <v>200</v>
      </c>
      <c r="E137" s="24"/>
      <c r="F137" s="25">
        <f t="shared" si="7"/>
        <v>0</v>
      </c>
      <c r="G137" s="5"/>
    </row>
    <row r="138" spans="1:6" s="72" customFormat="1" ht="12.75">
      <c r="A138" s="34" t="s">
        <v>269</v>
      </c>
      <c r="B138" s="22" t="s">
        <v>270</v>
      </c>
      <c r="C138" s="70">
        <v>12.86523</v>
      </c>
      <c r="D138" s="20">
        <v>100</v>
      </c>
      <c r="E138" s="71">
        <v>6.19671</v>
      </c>
      <c r="F138" s="25">
        <f>(C138-E138)*D138/100</f>
        <v>6.66852</v>
      </c>
    </row>
    <row r="139" spans="1:6" s="72" customFormat="1" ht="12.75">
      <c r="A139" s="34" t="s">
        <v>271</v>
      </c>
      <c r="B139" s="22" t="s">
        <v>272</v>
      </c>
      <c r="C139" s="70"/>
      <c r="D139" s="20">
        <v>20</v>
      </c>
      <c r="E139" s="73"/>
      <c r="F139" s="25">
        <f t="shared" si="7"/>
        <v>0</v>
      </c>
    </row>
    <row r="140" spans="1:6" s="72" customFormat="1" ht="12.75">
      <c r="A140" s="34" t="s">
        <v>273</v>
      </c>
      <c r="B140" s="22" t="s">
        <v>274</v>
      </c>
      <c r="C140" s="70"/>
      <c r="D140" s="20">
        <v>40</v>
      </c>
      <c r="E140" s="73"/>
      <c r="F140" s="25">
        <f t="shared" si="7"/>
        <v>0</v>
      </c>
    </row>
    <row r="141" spans="1:6" s="74" customFormat="1" ht="20.25" customHeight="1">
      <c r="A141" s="65" t="s">
        <v>275</v>
      </c>
      <c r="B141" s="61" t="s">
        <v>276</v>
      </c>
      <c r="C141" s="66">
        <f>SUM(C142:C147)</f>
        <v>0</v>
      </c>
      <c r="D141" s="20" t="s">
        <v>10</v>
      </c>
      <c r="E141" s="66">
        <f>SUM(E142:E147)</f>
        <v>0</v>
      </c>
      <c r="F141" s="66">
        <f>SUM(F142:F149)</f>
        <v>0</v>
      </c>
    </row>
    <row r="142" spans="1:7" ht="38.25">
      <c r="A142" s="34" t="s">
        <v>277</v>
      </c>
      <c r="B142" s="22" t="s">
        <v>278</v>
      </c>
      <c r="C142" s="69"/>
      <c r="D142" s="20">
        <f>D133+60</f>
        <v>210</v>
      </c>
      <c r="E142" s="69"/>
      <c r="F142" s="25">
        <f>(C142-E142)*D142/100</f>
        <v>0</v>
      </c>
      <c r="G142" s="5"/>
    </row>
    <row r="143" spans="1:7" ht="25.5">
      <c r="A143" s="34" t="s">
        <v>279</v>
      </c>
      <c r="B143" s="22" t="s">
        <v>280</v>
      </c>
      <c r="C143" s="69"/>
      <c r="D143" s="20">
        <f>D134+60</f>
        <v>240</v>
      </c>
      <c r="E143" s="69"/>
      <c r="F143" s="25">
        <f>(C143-E143)*D143/100</f>
        <v>0</v>
      </c>
      <c r="G143" s="5"/>
    </row>
    <row r="144" spans="1:7" ht="76.5">
      <c r="A144" s="45" t="s">
        <v>281</v>
      </c>
      <c r="B144" s="22" t="s">
        <v>282</v>
      </c>
      <c r="C144" s="53"/>
      <c r="D144" s="20">
        <f>D135+60</f>
        <v>210</v>
      </c>
      <c r="E144" s="24"/>
      <c r="F144" s="25">
        <f>(C144-E144)*D144/100</f>
        <v>0</v>
      </c>
      <c r="G144" s="5"/>
    </row>
    <row r="145" spans="1:7" ht="63.75">
      <c r="A145" s="45" t="s">
        <v>283</v>
      </c>
      <c r="B145" s="22" t="s">
        <v>284</v>
      </c>
      <c r="C145" s="53"/>
      <c r="D145" s="20">
        <f>D136+60</f>
        <v>240</v>
      </c>
      <c r="E145" s="24"/>
      <c r="F145" s="25">
        <f>(C145-E145)*D145/100</f>
        <v>0</v>
      </c>
      <c r="G145" s="5"/>
    </row>
    <row r="146" spans="1:7" ht="51">
      <c r="A146" s="45" t="s">
        <v>285</v>
      </c>
      <c r="B146" s="22" t="s">
        <v>286</v>
      </c>
      <c r="C146" s="53"/>
      <c r="D146" s="20">
        <f>D137+60</f>
        <v>260</v>
      </c>
      <c r="E146" s="24"/>
      <c r="F146" s="25">
        <f>(C146-E146)*D146/100</f>
        <v>0</v>
      </c>
      <c r="G146" s="5"/>
    </row>
    <row r="147" spans="1:7" ht="12.75">
      <c r="A147" s="34" t="s">
        <v>287</v>
      </c>
      <c r="B147" s="22" t="s">
        <v>288</v>
      </c>
      <c r="C147" s="53"/>
      <c r="D147" s="20">
        <f>D138+60</f>
        <v>160</v>
      </c>
      <c r="E147" s="24"/>
      <c r="F147" s="25">
        <f>(C147-E147)*D147/100</f>
        <v>0</v>
      </c>
      <c r="G147" s="5"/>
    </row>
    <row r="148" spans="1:7" ht="12.75">
      <c r="A148" s="34" t="s">
        <v>289</v>
      </c>
      <c r="B148" s="22" t="s">
        <v>290</v>
      </c>
      <c r="C148" s="53"/>
      <c r="D148" s="20">
        <v>20</v>
      </c>
      <c r="E148" s="75"/>
      <c r="F148" s="25">
        <f>(C148-E148)*D148/100</f>
        <v>0</v>
      </c>
      <c r="G148" s="5"/>
    </row>
    <row r="149" spans="1:7" ht="12.75">
      <c r="A149" s="34" t="s">
        <v>291</v>
      </c>
      <c r="B149" s="22" t="s">
        <v>292</v>
      </c>
      <c r="C149" s="53"/>
      <c r="D149" s="20">
        <v>40</v>
      </c>
      <c r="E149" s="75"/>
      <c r="F149" s="25">
        <f>(C149-E149)*D149/100</f>
        <v>0</v>
      </c>
      <c r="G149" s="5"/>
    </row>
    <row r="150" spans="1:6" s="68" customFormat="1" ht="12.75">
      <c r="A150" s="65" t="s">
        <v>293</v>
      </c>
      <c r="B150" s="61" t="s">
        <v>294</v>
      </c>
      <c r="C150" s="66">
        <f>SUM(C151:C156)</f>
        <v>0</v>
      </c>
      <c r="D150" s="67" t="s">
        <v>10</v>
      </c>
      <c r="E150" s="66">
        <f>SUM(E151:E156)</f>
        <v>0</v>
      </c>
      <c r="F150" s="66">
        <f>SUM(F151:F158)</f>
        <v>0</v>
      </c>
    </row>
    <row r="151" spans="1:6" s="80" customFormat="1" ht="25.5">
      <c r="A151" s="76" t="s">
        <v>295</v>
      </c>
      <c r="B151" s="77" t="s">
        <v>296</v>
      </c>
      <c r="C151" s="78"/>
      <c r="D151" s="67">
        <v>200</v>
      </c>
      <c r="E151" s="78"/>
      <c r="F151" s="79">
        <f>(C151-E151)*D151/100</f>
        <v>0</v>
      </c>
    </row>
    <row r="152" spans="1:6" s="80" customFormat="1" ht="16.5" customHeight="1">
      <c r="A152" s="76" t="s">
        <v>297</v>
      </c>
      <c r="B152" s="77" t="s">
        <v>298</v>
      </c>
      <c r="C152" s="81"/>
      <c r="D152" s="67">
        <v>200</v>
      </c>
      <c r="E152" s="82"/>
      <c r="F152" s="79">
        <f>(C152-E152)*D152/100</f>
        <v>0</v>
      </c>
    </row>
    <row r="153" spans="1:6" s="80" customFormat="1" ht="15.75" customHeight="1">
      <c r="A153" s="76" t="s">
        <v>299</v>
      </c>
      <c r="B153" s="77" t="s">
        <v>300</v>
      </c>
      <c r="C153" s="81"/>
      <c r="D153" s="67">
        <v>200</v>
      </c>
      <c r="E153" s="82"/>
      <c r="F153" s="79">
        <f>(C153-E153)*D153/100</f>
        <v>0</v>
      </c>
    </row>
    <row r="154" spans="1:6" s="80" customFormat="1" ht="25.5">
      <c r="A154" s="76" t="s">
        <v>301</v>
      </c>
      <c r="B154" s="77" t="s">
        <v>302</v>
      </c>
      <c r="C154" s="81"/>
      <c r="D154" s="67">
        <v>230</v>
      </c>
      <c r="E154" s="82"/>
      <c r="F154" s="79">
        <f>(C154-E154)*D154/100</f>
        <v>0</v>
      </c>
    </row>
    <row r="155" spans="1:6" s="80" customFormat="1" ht="14.25" customHeight="1">
      <c r="A155" s="76" t="s">
        <v>303</v>
      </c>
      <c r="B155" s="77" t="s">
        <v>304</v>
      </c>
      <c r="C155" s="81"/>
      <c r="D155" s="67">
        <v>230</v>
      </c>
      <c r="E155" s="82"/>
      <c r="F155" s="79">
        <f>(C155-E155)*D155/100</f>
        <v>0</v>
      </c>
    </row>
    <row r="156" spans="1:6" s="86" customFormat="1" ht="15" customHeight="1">
      <c r="A156" s="83" t="s">
        <v>305</v>
      </c>
      <c r="B156" s="77" t="s">
        <v>306</v>
      </c>
      <c r="C156" s="84"/>
      <c r="D156" s="67">
        <v>100</v>
      </c>
      <c r="E156" s="85"/>
      <c r="F156" s="79">
        <f>(C156-E156)*D156/100</f>
        <v>0</v>
      </c>
    </row>
    <row r="157" spans="1:6" s="86" customFormat="1" ht="14.25" customHeight="1">
      <c r="A157" s="83" t="s">
        <v>307</v>
      </c>
      <c r="B157" s="77" t="s">
        <v>308</v>
      </c>
      <c r="C157" s="84"/>
      <c r="D157" s="67">
        <v>20</v>
      </c>
      <c r="E157" s="87"/>
      <c r="F157" s="79">
        <f>(C157-E157)*D157/100</f>
        <v>0</v>
      </c>
    </row>
    <row r="158" spans="1:6" s="86" customFormat="1" ht="18" customHeight="1">
      <c r="A158" s="83" t="s">
        <v>309</v>
      </c>
      <c r="B158" s="77" t="s">
        <v>310</v>
      </c>
      <c r="C158" s="84"/>
      <c r="D158" s="67">
        <v>40</v>
      </c>
      <c r="E158" s="87"/>
      <c r="F158" s="79">
        <f>(C158-E158)*D158/100</f>
        <v>0</v>
      </c>
    </row>
    <row r="159" spans="1:6" s="74" customFormat="1" ht="20.25" customHeight="1">
      <c r="A159" s="65" t="s">
        <v>311</v>
      </c>
      <c r="B159" s="61" t="s">
        <v>312</v>
      </c>
      <c r="C159" s="66">
        <f>SUM(C160:C165)</f>
        <v>0</v>
      </c>
      <c r="D159" s="67" t="s">
        <v>10</v>
      </c>
      <c r="E159" s="66">
        <f>SUM(E160:E165)</f>
        <v>0</v>
      </c>
      <c r="F159" s="66">
        <f>SUM(F160:F167)</f>
        <v>0</v>
      </c>
    </row>
    <row r="160" spans="1:6" s="80" customFormat="1" ht="38.25">
      <c r="A160" s="83" t="s">
        <v>313</v>
      </c>
      <c r="B160" s="77" t="s">
        <v>314</v>
      </c>
      <c r="C160" s="78"/>
      <c r="D160" s="67">
        <f>D151+60</f>
        <v>260</v>
      </c>
      <c r="E160" s="78"/>
      <c r="F160" s="79">
        <f>(C160-E160)*D160/100</f>
        <v>0</v>
      </c>
    </row>
    <row r="161" spans="1:6" s="80" customFormat="1" ht="18.75" customHeight="1">
      <c r="A161" s="83" t="s">
        <v>315</v>
      </c>
      <c r="B161" s="77" t="s">
        <v>316</v>
      </c>
      <c r="C161" s="78"/>
      <c r="D161" s="67">
        <f>D152+60</f>
        <v>260</v>
      </c>
      <c r="E161" s="78"/>
      <c r="F161" s="79">
        <f>(C161-E161)*D161/100</f>
        <v>0</v>
      </c>
    </row>
    <row r="162" spans="1:6" s="80" customFormat="1" ht="18.75" customHeight="1">
      <c r="A162" s="83" t="s">
        <v>317</v>
      </c>
      <c r="B162" s="77" t="s">
        <v>318</v>
      </c>
      <c r="C162" s="81"/>
      <c r="D162" s="67">
        <f>D153+60</f>
        <v>260</v>
      </c>
      <c r="E162" s="82"/>
      <c r="F162" s="79">
        <f>(C162-E162)*D162/100</f>
        <v>0</v>
      </c>
    </row>
    <row r="163" spans="1:6" s="80" customFormat="1" ht="25.5">
      <c r="A163" s="83" t="s">
        <v>319</v>
      </c>
      <c r="B163" s="77" t="s">
        <v>320</v>
      </c>
      <c r="C163" s="81"/>
      <c r="D163" s="67">
        <f>D154+60</f>
        <v>290</v>
      </c>
      <c r="E163" s="82"/>
      <c r="F163" s="79">
        <f>(C163-E163)*D163/100</f>
        <v>0</v>
      </c>
    </row>
    <row r="164" spans="1:6" s="80" customFormat="1" ht="25.5">
      <c r="A164" s="83" t="s">
        <v>321</v>
      </c>
      <c r="B164" s="77" t="s">
        <v>322</v>
      </c>
      <c r="C164" s="81"/>
      <c r="D164" s="67">
        <f>D155+60</f>
        <v>290</v>
      </c>
      <c r="E164" s="82"/>
      <c r="F164" s="79">
        <f>(C164-E164)*D164/100</f>
        <v>0</v>
      </c>
    </row>
    <row r="165" spans="1:6" s="80" customFormat="1" ht="12.75">
      <c r="A165" s="83" t="s">
        <v>323</v>
      </c>
      <c r="B165" s="77" t="s">
        <v>324</v>
      </c>
      <c r="C165" s="81"/>
      <c r="D165" s="67">
        <f>D156+60</f>
        <v>160</v>
      </c>
      <c r="E165" s="82"/>
      <c r="F165" s="79">
        <f>(C165-E165)*D165/100</f>
        <v>0</v>
      </c>
    </row>
    <row r="166" spans="1:6" s="80" customFormat="1" ht="12.75">
      <c r="A166" s="83" t="s">
        <v>325</v>
      </c>
      <c r="B166" s="77" t="s">
        <v>326</v>
      </c>
      <c r="C166" s="81"/>
      <c r="D166" s="67">
        <v>20</v>
      </c>
      <c r="E166" s="88"/>
      <c r="F166" s="79">
        <f>(C166-E166)*D166/100</f>
        <v>0</v>
      </c>
    </row>
    <row r="167" spans="1:6" s="80" customFormat="1" ht="15" customHeight="1">
      <c r="A167" s="83" t="s">
        <v>327</v>
      </c>
      <c r="B167" s="77" t="s">
        <v>328</v>
      </c>
      <c r="C167" s="81"/>
      <c r="D167" s="67">
        <v>40</v>
      </c>
      <c r="E167" s="88"/>
      <c r="F167" s="79">
        <f>(C167-E167)*D167/100</f>
        <v>0</v>
      </c>
    </row>
    <row r="168" spans="1:7" ht="20.25" customHeight="1">
      <c r="A168" s="35" t="s">
        <v>329</v>
      </c>
      <c r="B168" s="18" t="s">
        <v>330</v>
      </c>
      <c r="C168" s="48">
        <f>SUM(C169:C177)</f>
        <v>0</v>
      </c>
      <c r="D168" s="20">
        <v>0</v>
      </c>
      <c r="E168" s="48">
        <f>SUM(E169:E177)</f>
        <v>0</v>
      </c>
      <c r="F168" s="48">
        <f>SUM(F169:F177)</f>
        <v>0</v>
      </c>
      <c r="G168" s="5"/>
    </row>
    <row r="169" spans="1:7" ht="117.75" customHeight="1">
      <c r="A169" s="50" t="s">
        <v>331</v>
      </c>
      <c r="B169" s="22" t="s">
        <v>332</v>
      </c>
      <c r="C169" s="51">
        <v>0</v>
      </c>
      <c r="D169" s="20">
        <v>0</v>
      </c>
      <c r="E169" s="24"/>
      <c r="F169" s="25">
        <f aca="true" t="shared" si="8" ref="F169:F176">(C169-E169)*D169/100</f>
        <v>0</v>
      </c>
      <c r="G169" s="5"/>
    </row>
    <row r="170" spans="1:7" ht="114.75">
      <c r="A170" s="50" t="s">
        <v>333</v>
      </c>
      <c r="B170" s="22" t="s">
        <v>334</v>
      </c>
      <c r="C170" s="51"/>
      <c r="D170" s="20">
        <v>20</v>
      </c>
      <c r="E170" s="24"/>
      <c r="F170" s="25">
        <f t="shared" si="8"/>
        <v>0</v>
      </c>
      <c r="G170" s="5"/>
    </row>
    <row r="171" spans="1:7" ht="63.75">
      <c r="A171" s="50" t="s">
        <v>335</v>
      </c>
      <c r="B171" s="22" t="s">
        <v>336</v>
      </c>
      <c r="C171" s="51"/>
      <c r="D171" s="20">
        <v>20</v>
      </c>
      <c r="E171" s="24"/>
      <c r="F171" s="25">
        <f t="shared" si="8"/>
        <v>0</v>
      </c>
      <c r="G171" s="5"/>
    </row>
    <row r="172" spans="1:7" ht="58.5" customHeight="1">
      <c r="A172" s="50" t="s">
        <v>337</v>
      </c>
      <c r="B172" s="22" t="s">
        <v>338</v>
      </c>
      <c r="C172" s="43"/>
      <c r="D172" s="20">
        <v>50</v>
      </c>
      <c r="E172" s="24"/>
      <c r="F172" s="25">
        <f t="shared" si="8"/>
        <v>0</v>
      </c>
      <c r="G172" s="5"/>
    </row>
    <row r="173" spans="1:7" ht="38.25">
      <c r="A173" s="50" t="s">
        <v>339</v>
      </c>
      <c r="B173" s="22" t="s">
        <v>340</v>
      </c>
      <c r="C173" s="43"/>
      <c r="D173" s="20">
        <v>50</v>
      </c>
      <c r="E173" s="24"/>
      <c r="F173" s="25">
        <f t="shared" si="8"/>
        <v>0</v>
      </c>
      <c r="G173" s="5"/>
    </row>
    <row r="174" spans="1:7" ht="25.5">
      <c r="A174" s="50" t="s">
        <v>341</v>
      </c>
      <c r="B174" s="22" t="s">
        <v>342</v>
      </c>
      <c r="C174" s="43"/>
      <c r="D174" s="20">
        <v>50</v>
      </c>
      <c r="E174" s="24"/>
      <c r="F174" s="25">
        <f t="shared" si="8"/>
        <v>0</v>
      </c>
      <c r="G174" s="5"/>
    </row>
    <row r="175" spans="1:6" ht="31.5" customHeight="1">
      <c r="A175" s="50" t="s">
        <v>343</v>
      </c>
      <c r="B175" s="22" t="s">
        <v>344</v>
      </c>
      <c r="C175" s="43"/>
      <c r="D175" s="20">
        <v>75</v>
      </c>
      <c r="E175" s="24"/>
      <c r="F175" s="25">
        <f t="shared" si="8"/>
        <v>0</v>
      </c>
    </row>
    <row r="176" spans="1:6" ht="31.5" customHeight="1">
      <c r="A176" s="45" t="s">
        <v>345</v>
      </c>
      <c r="B176" s="22" t="s">
        <v>346</v>
      </c>
      <c r="C176" s="43"/>
      <c r="D176" s="20">
        <v>100</v>
      </c>
      <c r="E176" s="24"/>
      <c r="F176" s="25">
        <f t="shared" si="8"/>
        <v>0</v>
      </c>
    </row>
    <row r="177" spans="1:6" ht="12.75">
      <c r="A177" s="45" t="s">
        <v>347</v>
      </c>
      <c r="B177" s="22" t="s">
        <v>348</v>
      </c>
      <c r="C177" s="41">
        <f>C178+C180+C181</f>
        <v>0</v>
      </c>
      <c r="D177" s="20" t="s">
        <v>10</v>
      </c>
      <c r="E177" s="41">
        <f>E178+E180+E181</f>
        <v>0</v>
      </c>
      <c r="F177" s="41">
        <f>F178+F180+F181</f>
        <v>0</v>
      </c>
    </row>
    <row r="178" spans="1:6" ht="12.75">
      <c r="A178" s="21" t="s">
        <v>349</v>
      </c>
      <c r="B178" s="22" t="s">
        <v>350</v>
      </c>
      <c r="C178" s="43"/>
      <c r="D178" s="20">
        <v>100</v>
      </c>
      <c r="E178" s="24"/>
      <c r="F178" s="25">
        <f aca="true" t="shared" si="9" ref="F178:F184">(C178-E178)*D178/100</f>
        <v>0</v>
      </c>
    </row>
    <row r="179" spans="1:6" ht="51">
      <c r="A179" s="21" t="s">
        <v>351</v>
      </c>
      <c r="B179" s="22" t="s">
        <v>352</v>
      </c>
      <c r="C179" s="43"/>
      <c r="D179" s="20">
        <v>100</v>
      </c>
      <c r="E179" s="24"/>
      <c r="F179" s="25">
        <f t="shared" si="9"/>
        <v>0</v>
      </c>
    </row>
    <row r="180" spans="1:6" ht="25.5">
      <c r="A180" s="21" t="s">
        <v>353</v>
      </c>
      <c r="B180" s="22" t="s">
        <v>354</v>
      </c>
      <c r="C180" s="43"/>
      <c r="D180" s="20">
        <v>100</v>
      </c>
      <c r="E180" s="24"/>
      <c r="F180" s="25">
        <f t="shared" si="9"/>
        <v>0</v>
      </c>
    </row>
    <row r="181" spans="1:6" ht="25.5">
      <c r="A181" s="89" t="s">
        <v>355</v>
      </c>
      <c r="B181" s="22" t="s">
        <v>356</v>
      </c>
      <c r="C181" s="43"/>
      <c r="D181" s="20">
        <v>120</v>
      </c>
      <c r="E181" s="24"/>
      <c r="F181" s="25">
        <f t="shared" si="9"/>
        <v>0</v>
      </c>
    </row>
    <row r="182" spans="1:6" ht="102">
      <c r="A182" s="21" t="s">
        <v>357</v>
      </c>
      <c r="B182" s="39" t="s">
        <v>358</v>
      </c>
      <c r="C182" s="43"/>
      <c r="D182" s="44">
        <v>200</v>
      </c>
      <c r="E182" s="24"/>
      <c r="F182" s="25">
        <f>(C182-E182)*D182/100</f>
        <v>0</v>
      </c>
    </row>
    <row r="183" spans="1:7" s="92" customFormat="1" ht="21.75" customHeight="1">
      <c r="A183" s="90" t="s">
        <v>359</v>
      </c>
      <c r="B183" s="18" t="s">
        <v>360</v>
      </c>
      <c r="C183" s="51">
        <v>641.68853</v>
      </c>
      <c r="D183" s="20">
        <v>100</v>
      </c>
      <c r="E183" s="24">
        <v>137.51735</v>
      </c>
      <c r="F183" s="19">
        <f t="shared" si="9"/>
        <v>504.17118000000005</v>
      </c>
      <c r="G183" s="91"/>
    </row>
    <row r="184" spans="1:7" s="92" customFormat="1" ht="18" customHeight="1">
      <c r="A184" s="93" t="s">
        <v>361</v>
      </c>
      <c r="B184" s="94" t="s">
        <v>362</v>
      </c>
      <c r="C184" s="51"/>
      <c r="D184" s="20">
        <v>0</v>
      </c>
      <c r="E184" s="24"/>
      <c r="F184" s="19">
        <f t="shared" si="9"/>
        <v>0</v>
      </c>
      <c r="G184" s="91"/>
    </row>
    <row r="185" spans="1:7" s="92" customFormat="1" ht="18.75" customHeight="1">
      <c r="A185" s="95" t="s">
        <v>363</v>
      </c>
      <c r="B185" s="13" t="s">
        <v>364</v>
      </c>
      <c r="C185" s="41">
        <f>SUM(C186:C189)</f>
        <v>1834.7281875000003</v>
      </c>
      <c r="D185" s="20">
        <v>0</v>
      </c>
      <c r="E185" s="41">
        <f>SUM(E186:E189)</f>
        <v>342.59696500000064</v>
      </c>
      <c r="F185" s="48">
        <f>SUM(F186:F189)</f>
        <v>1492.1312224999995</v>
      </c>
      <c r="G185" s="91"/>
    </row>
    <row r="186" spans="1:6" ht="88.5" customHeight="1">
      <c r="A186" s="33" t="s">
        <v>365</v>
      </c>
      <c r="B186" s="22" t="s">
        <v>366</v>
      </c>
      <c r="C186" s="51"/>
      <c r="D186" s="20">
        <v>0</v>
      </c>
      <c r="E186" s="24"/>
      <c r="F186" s="25">
        <f>(C186-E186)*D186/100</f>
        <v>0</v>
      </c>
    </row>
    <row r="187" spans="1:6" ht="90.75" customHeight="1">
      <c r="A187" s="21" t="s">
        <v>367</v>
      </c>
      <c r="B187" s="22" t="s">
        <v>368</v>
      </c>
      <c r="C187" s="51"/>
      <c r="D187" s="20">
        <v>20</v>
      </c>
      <c r="E187" s="24"/>
      <c r="F187" s="25">
        <f>(C187-E187)*D187/100</f>
        <v>0</v>
      </c>
    </row>
    <row r="188" spans="1:6" ht="51">
      <c r="A188" s="21" t="s">
        <v>369</v>
      </c>
      <c r="B188" s="22" t="s">
        <v>370</v>
      </c>
      <c r="C188" s="51"/>
      <c r="D188" s="20">
        <v>50</v>
      </c>
      <c r="E188" s="24"/>
      <c r="F188" s="25">
        <f>(C188-E188)*D188/100</f>
        <v>0</v>
      </c>
    </row>
    <row r="189" spans="1:6" ht="12.75">
      <c r="A189" s="21" t="s">
        <v>371</v>
      </c>
      <c r="B189" s="22" t="s">
        <v>372</v>
      </c>
      <c r="C189" s="51">
        <v>1834.7281875000003</v>
      </c>
      <c r="D189" s="20">
        <v>100</v>
      </c>
      <c r="E189" s="24">
        <f>9563.293835-9220.69687</f>
        <v>342.59696500000064</v>
      </c>
      <c r="F189" s="25">
        <f>(C189-E189)*D189/100</f>
        <v>1492.1312224999995</v>
      </c>
    </row>
    <row r="190" spans="1:6" ht="12.75">
      <c r="A190" s="17" t="s">
        <v>373</v>
      </c>
      <c r="B190" s="18" t="s">
        <v>374</v>
      </c>
      <c r="C190" s="96">
        <f>'[1]A3'!C56</f>
        <v>6.03528</v>
      </c>
      <c r="D190" s="20">
        <v>0</v>
      </c>
      <c r="E190" s="24"/>
      <c r="F190" s="19">
        <f>(C190-E190)*D190/100</f>
        <v>0</v>
      </c>
    </row>
    <row r="191" spans="1:6" ht="12.75">
      <c r="A191" s="17" t="s">
        <v>375</v>
      </c>
      <c r="B191" s="18" t="s">
        <v>376</v>
      </c>
      <c r="C191" s="48">
        <f>C8+C14+C15+C16+C17+C21+C34+C47+C183+C184+C185+C190-E191-F217</f>
        <v>9220.69687</v>
      </c>
      <c r="D191" s="97" t="s">
        <v>10</v>
      </c>
      <c r="E191" s="48">
        <f>E8+E14+E15+E16+E17+E21+E34+E47+E183+E184+E185+E190</f>
        <v>690.9177975000007</v>
      </c>
      <c r="F191" s="97" t="s">
        <v>10</v>
      </c>
    </row>
    <row r="192" spans="1:6" ht="12.75">
      <c r="A192" s="98" t="s">
        <v>377</v>
      </c>
      <c r="B192" s="47" t="s">
        <v>378</v>
      </c>
      <c r="C192" s="48">
        <v>0</v>
      </c>
      <c r="D192" s="99">
        <v>0</v>
      </c>
      <c r="E192" s="41"/>
      <c r="F192" s="48">
        <f>F8+F14+F15+F16+F17+F21+F34+F47+F183+F184+F185+F190</f>
        <v>2808.8173899999992</v>
      </c>
    </row>
    <row r="193" spans="1:7" s="105" customFormat="1" ht="12.75">
      <c r="A193" s="100"/>
      <c r="B193" s="101"/>
      <c r="C193" s="102"/>
      <c r="D193" s="103"/>
      <c r="E193" s="104"/>
      <c r="F193" s="104"/>
      <c r="G193" s="104"/>
    </row>
    <row r="194" spans="1:7" ht="15.75">
      <c r="A194" s="6" t="s">
        <v>379</v>
      </c>
      <c r="B194" s="6"/>
      <c r="C194" s="6"/>
      <c r="D194" s="6"/>
      <c r="E194" s="6"/>
      <c r="F194" s="6"/>
      <c r="G194" s="6"/>
    </row>
    <row r="195" spans="1:7" ht="12.75">
      <c r="A195" s="8"/>
      <c r="B195" s="8"/>
      <c r="C195" s="9"/>
      <c r="D195" s="9"/>
      <c r="F195" s="106" t="s">
        <v>2</v>
      </c>
      <c r="G195" s="107"/>
    </row>
    <row r="196" spans="1:7" ht="60.75" customHeight="1">
      <c r="A196" s="11" t="s">
        <v>380</v>
      </c>
      <c r="B196" s="12"/>
      <c r="C196" s="13" t="s">
        <v>381</v>
      </c>
      <c r="D196" s="13" t="s">
        <v>382</v>
      </c>
      <c r="E196" s="13" t="s">
        <v>5</v>
      </c>
      <c r="F196" s="13" t="s">
        <v>6</v>
      </c>
      <c r="G196" s="13" t="s">
        <v>7</v>
      </c>
    </row>
    <row r="197" spans="1:7" ht="12.75">
      <c r="A197" s="14">
        <v>1</v>
      </c>
      <c r="B197" s="108"/>
      <c r="C197" s="16">
        <v>2</v>
      </c>
      <c r="D197" s="16">
        <v>3</v>
      </c>
      <c r="E197" s="16">
        <v>4</v>
      </c>
      <c r="F197" s="16">
        <v>5</v>
      </c>
      <c r="G197" s="16">
        <v>6</v>
      </c>
    </row>
    <row r="198" spans="1:7" ht="12.75">
      <c r="A198" s="17" t="s">
        <v>383</v>
      </c>
      <c r="B198" s="109" t="s">
        <v>384</v>
      </c>
      <c r="C198" s="48">
        <f>C199+C200+C201+C202</f>
        <v>0</v>
      </c>
      <c r="D198" s="48"/>
      <c r="E198" s="97" t="s">
        <v>385</v>
      </c>
      <c r="F198" s="48">
        <f>F199+F200+F201+F202</f>
        <v>0</v>
      </c>
      <c r="G198" s="48">
        <f>G199+G200+G201+G202</f>
        <v>0</v>
      </c>
    </row>
    <row r="199" spans="1:7" ht="25.5">
      <c r="A199" s="110" t="s">
        <v>386</v>
      </c>
      <c r="B199" s="111" t="s">
        <v>387</v>
      </c>
      <c r="C199" s="43"/>
      <c r="D199" s="112">
        <v>0</v>
      </c>
      <c r="E199" s="113"/>
      <c r="F199" s="114"/>
      <c r="G199" s="115">
        <f>(C199-F199)*D199*E199/10000</f>
        <v>0</v>
      </c>
    </row>
    <row r="200" spans="1:7" ht="12.75">
      <c r="A200" s="110" t="s">
        <v>388</v>
      </c>
      <c r="B200" s="111" t="s">
        <v>389</v>
      </c>
      <c r="C200" s="43"/>
      <c r="D200" s="112">
        <v>20</v>
      </c>
      <c r="E200" s="113"/>
      <c r="F200" s="114"/>
      <c r="G200" s="115">
        <f>(C200-F200)*D200*E200/10000</f>
        <v>0</v>
      </c>
    </row>
    <row r="201" spans="1:7" ht="12.75">
      <c r="A201" s="110" t="s">
        <v>390</v>
      </c>
      <c r="B201" s="111" t="s">
        <v>391</v>
      </c>
      <c r="C201" s="43"/>
      <c r="D201" s="112">
        <v>50</v>
      </c>
      <c r="E201" s="113"/>
      <c r="F201" s="114"/>
      <c r="G201" s="115">
        <f>(C201-F201)*D201*E201/10000</f>
        <v>0</v>
      </c>
    </row>
    <row r="202" spans="1:7" ht="12.75">
      <c r="A202" s="110" t="s">
        <v>392</v>
      </c>
      <c r="B202" s="111" t="s">
        <v>393</v>
      </c>
      <c r="C202" s="43">
        <v>0</v>
      </c>
      <c r="D202" s="112">
        <v>100</v>
      </c>
      <c r="E202" s="113"/>
      <c r="F202" s="114"/>
      <c r="G202" s="115">
        <f>(C202-F202)*D202*E202/10000</f>
        <v>0</v>
      </c>
    </row>
    <row r="203" spans="1:7" s="92" customFormat="1" ht="24.75" customHeight="1">
      <c r="A203" s="116" t="s">
        <v>394</v>
      </c>
      <c r="B203" s="18" t="s">
        <v>395</v>
      </c>
      <c r="C203" s="48">
        <f>C204+C205+C206+C207</f>
        <v>0</v>
      </c>
      <c r="D203" s="48"/>
      <c r="E203" s="97" t="s">
        <v>385</v>
      </c>
      <c r="F203" s="117">
        <f>F204+F205+F206+F207</f>
        <v>0</v>
      </c>
      <c r="G203" s="117">
        <f>G204+G205+G206+G207</f>
        <v>0</v>
      </c>
    </row>
    <row r="204" spans="1:7" ht="25.5">
      <c r="A204" s="118" t="s">
        <v>396</v>
      </c>
      <c r="B204" s="22" t="s">
        <v>397</v>
      </c>
      <c r="C204" s="119"/>
      <c r="D204" s="120">
        <v>0</v>
      </c>
      <c r="E204" s="113"/>
      <c r="F204" s="121"/>
      <c r="G204" s="115">
        <f>(C204-F204)*D204*E204/10000</f>
        <v>0</v>
      </c>
    </row>
    <row r="205" spans="1:7" ht="12.75">
      <c r="A205" s="122" t="s">
        <v>388</v>
      </c>
      <c r="B205" s="22" t="s">
        <v>398</v>
      </c>
      <c r="C205" s="119"/>
      <c r="D205" s="120">
        <v>20</v>
      </c>
      <c r="E205" s="113"/>
      <c r="F205" s="123"/>
      <c r="G205" s="115">
        <f>(C205-F205)*D205*E205/10000</f>
        <v>0</v>
      </c>
    </row>
    <row r="206" spans="1:7" ht="12.75">
      <c r="A206" s="110" t="s">
        <v>390</v>
      </c>
      <c r="B206" s="124" t="s">
        <v>399</v>
      </c>
      <c r="C206" s="119"/>
      <c r="D206" s="125">
        <v>50</v>
      </c>
      <c r="E206" s="113"/>
      <c r="F206" s="123"/>
      <c r="G206" s="115">
        <f>(C206-F206)*D206*E206/10000</f>
        <v>0</v>
      </c>
    </row>
    <row r="207" spans="1:7" ht="12.75">
      <c r="A207" s="110" t="s">
        <v>400</v>
      </c>
      <c r="B207" s="124" t="s">
        <v>401</v>
      </c>
      <c r="C207" s="119"/>
      <c r="D207" s="125">
        <v>100</v>
      </c>
      <c r="E207" s="113"/>
      <c r="F207" s="123"/>
      <c r="G207" s="115">
        <f>(C207-F207)*D207*E207/10000</f>
        <v>0</v>
      </c>
    </row>
    <row r="208" spans="1:7" ht="12.75">
      <c r="A208" s="126" t="s">
        <v>402</v>
      </c>
      <c r="B208" s="127" t="s">
        <v>403</v>
      </c>
      <c r="C208" s="48">
        <f>C209+C210+C211+C212</f>
        <v>0</v>
      </c>
      <c r="D208" s="48"/>
      <c r="E208" s="97" t="s">
        <v>385</v>
      </c>
      <c r="F208" s="48">
        <f>F209+F210+F211+F212</f>
        <v>0</v>
      </c>
      <c r="G208" s="48">
        <f>G209+G210+G211+G212</f>
        <v>0</v>
      </c>
    </row>
    <row r="209" spans="1:7" ht="25.5">
      <c r="A209" s="110" t="s">
        <v>404</v>
      </c>
      <c r="B209" s="124" t="s">
        <v>405</v>
      </c>
      <c r="C209" s="128"/>
      <c r="D209" s="125">
        <v>0</v>
      </c>
      <c r="E209" s="113"/>
      <c r="F209" s="123"/>
      <c r="G209" s="115">
        <f>(C209-F209)*D209*E209/10000</f>
        <v>0</v>
      </c>
    </row>
    <row r="210" spans="1:7" ht="12.75">
      <c r="A210" s="110" t="s">
        <v>388</v>
      </c>
      <c r="B210" s="124" t="s">
        <v>406</v>
      </c>
      <c r="C210" s="128"/>
      <c r="D210" s="125">
        <v>20</v>
      </c>
      <c r="E210" s="113"/>
      <c r="F210" s="123"/>
      <c r="G210" s="115">
        <f>(C210-F210)*D210*E210/10000</f>
        <v>0</v>
      </c>
    </row>
    <row r="211" spans="1:7" ht="12.75">
      <c r="A211" s="110" t="s">
        <v>390</v>
      </c>
      <c r="B211" s="124" t="s">
        <v>407</v>
      </c>
      <c r="C211" s="128"/>
      <c r="D211" s="125">
        <v>50</v>
      </c>
      <c r="E211" s="113"/>
      <c r="F211" s="123"/>
      <c r="G211" s="115">
        <f>(C211-F211)*D211*E211/10000</f>
        <v>0</v>
      </c>
    </row>
    <row r="212" spans="1:7" ht="12.75">
      <c r="A212" s="110" t="s">
        <v>400</v>
      </c>
      <c r="B212" s="124" t="s">
        <v>408</v>
      </c>
      <c r="C212" s="128"/>
      <c r="D212" s="125">
        <v>100</v>
      </c>
      <c r="E212" s="113"/>
      <c r="F212" s="123"/>
      <c r="G212" s="115">
        <f>(C212-F212)*D212*E212/10000</f>
        <v>0</v>
      </c>
    </row>
    <row r="213" spans="1:7" ht="12.75">
      <c r="A213" s="129" t="s">
        <v>409</v>
      </c>
      <c r="B213" s="18" t="s">
        <v>410</v>
      </c>
      <c r="C213" s="48">
        <f>C214+C215+C216</f>
        <v>0</v>
      </c>
      <c r="D213" s="48"/>
      <c r="E213" s="97" t="s">
        <v>385</v>
      </c>
      <c r="F213" s="48">
        <f>F214+F215+F216</f>
        <v>0</v>
      </c>
      <c r="G213" s="48">
        <f>G214+G215+G216</f>
        <v>0</v>
      </c>
    </row>
    <row r="214" spans="1:7" ht="12.75">
      <c r="A214" s="122" t="s">
        <v>411</v>
      </c>
      <c r="B214" s="22" t="s">
        <v>412</v>
      </c>
      <c r="C214" s="51"/>
      <c r="D214" s="130">
        <v>2</v>
      </c>
      <c r="E214" s="113"/>
      <c r="F214" s="123"/>
      <c r="G214" s="115">
        <f>(C214-F214)*D214*E214/10000</f>
        <v>0</v>
      </c>
    </row>
    <row r="215" spans="1:7" ht="12.75">
      <c r="A215" s="122" t="s">
        <v>413</v>
      </c>
      <c r="B215" s="22" t="s">
        <v>414</v>
      </c>
      <c r="C215" s="51"/>
      <c r="D215" s="130">
        <v>5</v>
      </c>
      <c r="E215" s="113"/>
      <c r="F215" s="123"/>
      <c r="G215" s="115">
        <f>(C215-F215)*D215*E215/10000</f>
        <v>0</v>
      </c>
    </row>
    <row r="216" spans="1:7" ht="12.75">
      <c r="A216" s="122" t="s">
        <v>415</v>
      </c>
      <c r="B216" s="22" t="s">
        <v>416</v>
      </c>
      <c r="C216" s="51"/>
      <c r="D216" s="130">
        <v>5</v>
      </c>
      <c r="E216" s="113"/>
      <c r="F216" s="123"/>
      <c r="G216" s="115">
        <f>(C216-F216)*D216*E216/10000</f>
        <v>0</v>
      </c>
    </row>
    <row r="217" spans="1:7" ht="12.75">
      <c r="A217" s="129" t="s">
        <v>417</v>
      </c>
      <c r="B217" s="18" t="s">
        <v>418</v>
      </c>
      <c r="C217" s="131">
        <f>C198+C203+C208+C213</f>
        <v>0</v>
      </c>
      <c r="D217" s="131"/>
      <c r="E217" s="131"/>
      <c r="F217" s="131">
        <f>F198+F203+F208+F213</f>
        <v>0</v>
      </c>
      <c r="G217" s="132"/>
    </row>
    <row r="218" spans="1:7" ht="12.75">
      <c r="A218" s="129" t="s">
        <v>419</v>
      </c>
      <c r="B218" s="18" t="s">
        <v>420</v>
      </c>
      <c r="C218" s="133">
        <v>0</v>
      </c>
      <c r="D218" s="130">
        <v>0</v>
      </c>
      <c r="E218" s="132"/>
      <c r="F218" s="132"/>
      <c r="G218" s="132">
        <f>SUM(G198,G203,G208,G213)</f>
        <v>0</v>
      </c>
    </row>
    <row r="219" spans="1:7" ht="12.75">
      <c r="A219" s="129" t="s">
        <v>421</v>
      </c>
      <c r="B219" s="18" t="s">
        <v>422</v>
      </c>
      <c r="C219" s="133">
        <v>0</v>
      </c>
      <c r="D219" s="130">
        <v>0</v>
      </c>
      <c r="E219" s="132"/>
      <c r="F219" s="132"/>
      <c r="G219" s="132">
        <f>G218+F192</f>
        <v>2808.8173899999992</v>
      </c>
    </row>
    <row r="220" spans="1:7" ht="12.75">
      <c r="A220" s="134" t="s">
        <v>423</v>
      </c>
      <c r="B220" s="47" t="s">
        <v>424</v>
      </c>
      <c r="C220" s="133">
        <v>0</v>
      </c>
      <c r="D220" s="130">
        <v>0</v>
      </c>
      <c r="E220" s="132"/>
      <c r="F220" s="132"/>
      <c r="G220" s="132">
        <f>G219</f>
        <v>2808.8173899999992</v>
      </c>
    </row>
    <row r="221" spans="1:7" ht="15.75">
      <c r="A221" s="135" t="s">
        <v>425</v>
      </c>
      <c r="B221" s="136"/>
      <c r="C221" s="136"/>
      <c r="D221" s="136"/>
      <c r="E221" s="136"/>
      <c r="F221" s="136"/>
      <c r="G221" s="136"/>
    </row>
    <row r="222" spans="1:7" ht="12.75">
      <c r="A222" s="137" t="s">
        <v>426</v>
      </c>
      <c r="B222" s="138" t="s">
        <v>427</v>
      </c>
      <c r="C222" s="139"/>
      <c r="D222" s="138">
        <v>10</v>
      </c>
      <c r="E222" s="138" t="s">
        <v>10</v>
      </c>
      <c r="F222" s="138" t="s">
        <v>10</v>
      </c>
      <c r="G222" s="140">
        <f>C222*D222/100</f>
        <v>0</v>
      </c>
    </row>
    <row r="223" spans="1:7" ht="12.75">
      <c r="A223" s="141" t="s">
        <v>428</v>
      </c>
      <c r="B223" s="142" t="s">
        <v>429</v>
      </c>
      <c r="C223" s="51"/>
      <c r="D223" s="143">
        <v>20</v>
      </c>
      <c r="E223" s="143" t="s">
        <v>10</v>
      </c>
      <c r="F223" s="143" t="s">
        <v>10</v>
      </c>
      <c r="G223" s="144">
        <f>C223*D223/100</f>
        <v>0</v>
      </c>
    </row>
    <row r="224" spans="1:7" ht="12.75">
      <c r="A224" s="98" t="s">
        <v>430</v>
      </c>
      <c r="B224" s="142" t="s">
        <v>431</v>
      </c>
      <c r="C224" s="51"/>
      <c r="D224" s="143">
        <v>50</v>
      </c>
      <c r="E224" s="143" t="s">
        <v>10</v>
      </c>
      <c r="F224" s="143" t="s">
        <v>10</v>
      </c>
      <c r="G224" s="144">
        <f>C224*D224/100</f>
        <v>0</v>
      </c>
    </row>
    <row r="225" spans="1:7" ht="25.5">
      <c r="A225" s="98" t="s">
        <v>432</v>
      </c>
      <c r="B225" s="142" t="s">
        <v>433</v>
      </c>
      <c r="C225" s="51"/>
      <c r="D225" s="143" t="s">
        <v>10</v>
      </c>
      <c r="E225" s="143">
        <v>0</v>
      </c>
      <c r="F225" s="143" t="s">
        <v>10</v>
      </c>
      <c r="G225" s="144">
        <f>C225*E225</f>
        <v>0</v>
      </c>
    </row>
    <row r="226" spans="1:7" ht="12.75">
      <c r="A226" s="98" t="s">
        <v>434</v>
      </c>
      <c r="B226" s="142" t="s">
        <v>435</v>
      </c>
      <c r="C226" s="51"/>
      <c r="D226" s="143">
        <v>100</v>
      </c>
      <c r="E226" s="145" t="s">
        <v>10</v>
      </c>
      <c r="F226" s="143" t="s">
        <v>10</v>
      </c>
      <c r="G226" s="144">
        <f>C226*D226/100</f>
        <v>0</v>
      </c>
    </row>
    <row r="227" ht="12.75"/>
    <row r="228" spans="1:7" ht="15.75">
      <c r="A228" s="146" t="s">
        <v>436</v>
      </c>
      <c r="B228" s="146"/>
      <c r="C228" s="146"/>
      <c r="D228" s="146"/>
      <c r="E228" s="146"/>
      <c r="F228" s="146"/>
      <c r="G228" s="146"/>
    </row>
    <row r="229" ht="12.75"/>
    <row r="230" spans="1:7" ht="27" customHeight="1">
      <c r="A230" s="147" t="s">
        <v>437</v>
      </c>
      <c r="B230" s="148" t="s">
        <v>438</v>
      </c>
      <c r="C230" s="149"/>
      <c r="D230" s="148" t="s">
        <v>10</v>
      </c>
      <c r="E230" s="148" t="s">
        <v>10</v>
      </c>
      <c r="F230" s="148" t="s">
        <v>10</v>
      </c>
      <c r="G230" s="150">
        <f>(IF(ABS(C230)&gt;=('[1]A16'!D31)*2%,ABS(C230),0))</f>
        <v>0</v>
      </c>
    </row>
    <row r="231" spans="1:7" ht="12.75">
      <c r="A231" s="151"/>
      <c r="B231" s="152"/>
      <c r="C231" s="151"/>
      <c r="D231" s="151"/>
      <c r="E231" s="151"/>
      <c r="F231" s="151"/>
      <c r="G231" s="151"/>
    </row>
    <row r="232" spans="1:7" ht="24" customHeight="1">
      <c r="A232" s="153" t="s">
        <v>439</v>
      </c>
      <c r="B232" s="148" t="s">
        <v>440</v>
      </c>
      <c r="C232" s="149"/>
      <c r="D232" s="148" t="s">
        <v>10</v>
      </c>
      <c r="E232" s="148" t="s">
        <v>10</v>
      </c>
      <c r="F232" s="148" t="s">
        <v>10</v>
      </c>
      <c r="G232" s="154">
        <f>C232/12%</f>
        <v>0</v>
      </c>
    </row>
    <row r="233" spans="1:7" ht="27" customHeight="1">
      <c r="A233" s="153" t="s">
        <v>441</v>
      </c>
      <c r="B233" s="148" t="s">
        <v>442</v>
      </c>
      <c r="C233" s="149"/>
      <c r="D233" s="148" t="s">
        <v>10</v>
      </c>
      <c r="E233" s="148" t="s">
        <v>10</v>
      </c>
      <c r="F233" s="148" t="s">
        <v>10</v>
      </c>
      <c r="G233" s="154">
        <f>C233/10%</f>
        <v>0</v>
      </c>
    </row>
    <row r="234" spans="1:7" ht="18.75" customHeight="1">
      <c r="A234" s="151"/>
      <c r="B234" s="152"/>
      <c r="C234" s="151"/>
      <c r="D234" s="151"/>
      <c r="E234" s="151"/>
      <c r="F234" s="151"/>
      <c r="G234" s="151"/>
    </row>
    <row r="235" spans="1:7" ht="25.5" customHeight="1">
      <c r="A235" s="155" t="s">
        <v>443</v>
      </c>
      <c r="B235" s="148" t="s">
        <v>444</v>
      </c>
      <c r="C235" s="148" t="s">
        <v>10</v>
      </c>
      <c r="D235" s="148" t="s">
        <v>10</v>
      </c>
      <c r="E235" s="148" t="s">
        <v>10</v>
      </c>
      <c r="F235" s="148" t="s">
        <v>10</v>
      </c>
      <c r="G235" s="150">
        <f>G220+G230+G232+G233</f>
        <v>2808.8173899999992</v>
      </c>
    </row>
    <row r="402" ht="12.75"/>
    <row r="403" ht="12.75"/>
    <row r="404" ht="12.75"/>
    <row r="405" ht="12.75"/>
    <row r="406" ht="12.75"/>
    <row r="407" ht="12.75"/>
    <row r="408" ht="12.75"/>
    <row r="409" ht="12.75"/>
    <row r="410" ht="12.75"/>
    <row r="411" ht="12.75"/>
  </sheetData>
  <sheetProtection sheet="1" formatColumns="0" formatRows="0"/>
  <mergeCells count="10">
    <mergeCell ref="A196:B196"/>
    <mergeCell ref="A197:B197"/>
    <mergeCell ref="A221:G221"/>
    <mergeCell ref="A228:G228"/>
    <mergeCell ref="A3:G3"/>
    <mergeCell ref="A4:G4"/>
    <mergeCell ref="A6:B6"/>
    <mergeCell ref="A7:B7"/>
    <mergeCell ref="A194:G194"/>
    <mergeCell ref="F195:G195"/>
  </mergeCells>
  <printOptions horizontalCentered="1"/>
  <pageMargins left="0" right="0" top="0" bottom="0" header="0" footer="0"/>
  <pageSetup horizontalDpi="600" verticalDpi="600" orientation="portrait" paperSize="9" scale="46" r:id="rId3"/>
  <headerFooter alignWithMargins="0">
    <oddFooter>&amp;C&amp;P</oddFooter>
  </headerFooter>
  <rowBreaks count="3" manualBreakCount="3">
    <brk id="110" max="255" man="1"/>
    <brk id="167" max="6" man="1"/>
    <brk id="19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Xumar Mehdiyeva</dc:creator>
  <cp:keywords/>
  <dc:description/>
  <cp:lastModifiedBy>Xumar Mehdiyeva</cp:lastModifiedBy>
  <dcterms:created xsi:type="dcterms:W3CDTF">2022-10-17T11:21:23Z</dcterms:created>
  <dcterms:modified xsi:type="dcterms:W3CDTF">2022-10-17T11:22:14Z</dcterms:modified>
  <cp:category/>
  <cp:version/>
  <cp:contentType/>
  <cp:contentStatus/>
</cp:coreProperties>
</file>